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251" documentId="8_{23C702E5-484C-9344-B4C6-FEBE655403EF}" xr6:coauthVersionLast="47" xr6:coauthVersionMax="47" xr10:uidLastSave="{2EF79F33-6DD7-4912-825B-7BB5C755B787}"/>
  <bookViews>
    <workbookView xWindow="-108" yWindow="-108" windowWidth="23256" windowHeight="12456" tabRatio="671" firstSheet="1" activeTab="11" xr2:uid="{00000000-000D-0000-FFFF-FFFF00000000}"/>
  </bookViews>
  <sheets>
    <sheet name="Gennaio" sheetId="25" r:id="rId1"/>
    <sheet name="Febbraio" sheetId="2" r:id="rId2"/>
    <sheet name="Marzo" sheetId="15" r:id="rId3"/>
    <sheet name="Aprile" sheetId="16" r:id="rId4"/>
    <sheet name="Maggio" sheetId="17" r:id="rId5"/>
    <sheet name="Giu" sheetId="18" r:id="rId6"/>
    <sheet name="Luglio" sheetId="19" r:id="rId7"/>
    <sheet name="Agosto" sheetId="20" r:id="rId8"/>
    <sheet name="Settembre" sheetId="21" r:id="rId9"/>
    <sheet name="Ottobre" sheetId="22" r:id="rId10"/>
    <sheet name="Novembre" sheetId="23" r:id="rId11"/>
    <sheet name="Dicembre" sheetId="24" r:id="rId12"/>
  </sheets>
  <definedNames>
    <definedName name="AnnoCalendario">Gennaio!$L$2</definedName>
    <definedName name="_xlnm.Print_Area" localSheetId="0">Gennaio!$A:$J</definedName>
    <definedName name="AreaTitoloColonna1..I12.1">Gennaio!$C$2</definedName>
    <definedName name="AreaTitoloColonna1..I12.10" localSheetId="9">Ottobre!$C$2</definedName>
    <definedName name="AreaTitoloColonna1..I12.11" localSheetId="10">Novembre!$C$2</definedName>
    <definedName name="AreaTitoloColonna1..I12.12" localSheetId="11">Dicembre!$C$2</definedName>
    <definedName name="AreaTitoloColonna1..I12.2" localSheetId="1">Febbraio!$C$2</definedName>
    <definedName name="AreaTitoloColonna1..I12.3" localSheetId="2">Marzo!$C$2</definedName>
    <definedName name="AreaTitoloColonna1..I12.4" localSheetId="3">Aprile!$C$2</definedName>
    <definedName name="AreaTitoloColonna1..I12.5" localSheetId="4">Maggio!$C$2</definedName>
    <definedName name="AreaTitoloColonna1..I12.6" localSheetId="5">Giu!$C$2</definedName>
    <definedName name="AreaTitoloColonna1..I12.7" localSheetId="6">Luglio!$C$2</definedName>
    <definedName name="AreaTitoloColonna1..I12.8" localSheetId="7">Agosto!$C$2</definedName>
    <definedName name="AreaTitoloColonna1..I12.9" localSheetId="8">Settembre!$C$2</definedName>
    <definedName name="AreaTitoloColonna2..D14.1">Gennaio!$C$2</definedName>
    <definedName name="AreaTitoloColonna2..D14.10" localSheetId="9">Ottobre!$C$2</definedName>
    <definedName name="AreaTitoloColonna2..D14.11" localSheetId="10">Novembre!$C$2</definedName>
    <definedName name="AreaTitoloColonna2..D14.12" localSheetId="11">Dicembre!$C$2</definedName>
    <definedName name="AreaTitoloColonna2..D14.2" localSheetId="1">Febbraio!$C$2</definedName>
    <definedName name="AreaTitoloColonna2..D14.3" localSheetId="2">Marzo!$C$2</definedName>
    <definedName name="AreaTitoloColonna2..D14.4" localSheetId="3">Aprile!$C$2</definedName>
    <definedName name="AreaTitoloColonna2..D14.5" localSheetId="4">Maggio!$C$2</definedName>
    <definedName name="AreaTitoloColonna2..D14.6" localSheetId="5">Giu!$C$2</definedName>
    <definedName name="AreaTitoloColonna2..D14.7" localSheetId="6">Luglio!$C$2</definedName>
    <definedName name="AreaTitoloColonna2..D14.8" localSheetId="7">Agosto!$C$2</definedName>
    <definedName name="AreaTitoloColonna2..D14.9" localSheetId="8">Settembre!$C$2</definedName>
    <definedName name="AreaTitoloRiga1..F13.10" localSheetId="9">Ottobre!$E$13</definedName>
    <definedName name="AreaTitoloRiga1..F13.11" localSheetId="10">Novembre!$E$13</definedName>
    <definedName name="AreaTitoloRiga1..F13.12" localSheetId="11">Dicembre!$E$13</definedName>
    <definedName name="AreaTitoloRiga1..F13.2" localSheetId="1">Febbraio!$E$13</definedName>
    <definedName name="AreaTitoloRiga1..F13.3" localSheetId="2">Marzo!$E$13</definedName>
    <definedName name="AreaTitoloRiga1..F13.4" localSheetId="3">Aprile!$E$13</definedName>
    <definedName name="AreaTitoloRiga1..F13.5" localSheetId="4">Maggio!$E$13</definedName>
    <definedName name="AreaTitoloRiga1..F13.6" localSheetId="5">Giu!$E$13</definedName>
    <definedName name="AreaTitoloRiga1..F13.7" localSheetId="6">Luglio!$E$13</definedName>
    <definedName name="AreaTitoloRiga1..F13.8" localSheetId="7">Agosto!$E$13</definedName>
    <definedName name="AreaTitoloRiga1..F13.9" localSheetId="8">Settembre!$E$13</definedName>
    <definedName name="AreaTitoloRiga1..L3.1">Gennaio!$K$2</definedName>
    <definedName name="AreaTitoloRiga2..F13.1" localSheetId="0">Gennaio!$E$13</definedName>
    <definedName name="GiorniESettimane">{0,1,2,3,4,5,6} + {0;1;2;3;4;5}*7</definedName>
    <definedName name="InizioSettimana">Gennaio!$L$3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 l="1"/>
  <c r="C2" i="15"/>
  <c r="C2" i="16"/>
  <c r="C2" i="17"/>
  <c r="C2" i="18"/>
  <c r="C2" i="19"/>
  <c r="C2" i="20"/>
  <c r="C2" i="21"/>
  <c r="C2" i="22"/>
  <c r="C2" i="23"/>
  <c r="C2" i="24"/>
  <c r="C2" i="25"/>
  <c r="C13" i="2" l="1" a="1"/>
  <c r="C11" i="2" a="1"/>
  <c r="C9" i="2" a="1"/>
  <c r="C7" i="2" a="1"/>
  <c r="C5" i="2" a="1"/>
  <c r="C3" i="2" a="1"/>
  <c r="C13" i="16" a="1"/>
  <c r="C11" i="16" a="1"/>
  <c r="C9" i="16" a="1"/>
  <c r="C7" i="16" a="1"/>
  <c r="C5" i="16" a="1"/>
  <c r="C3" i="16" a="1"/>
  <c r="C13" i="15" a="1"/>
  <c r="C11" i="15" a="1"/>
  <c r="C9" i="15" a="1"/>
  <c r="C7" i="15" a="1"/>
  <c r="C5" i="15" a="1"/>
  <c r="C3" i="15" a="1"/>
  <c r="C3" i="17" a="1"/>
  <c r="C13" i="19" a="1"/>
  <c r="C11" i="19" a="1"/>
  <c r="C9" i="19" a="1"/>
  <c r="C7" i="19" a="1"/>
  <c r="C5" i="19" a="1"/>
  <c r="C3" i="19" a="1"/>
  <c r="C13" i="21" a="1"/>
  <c r="C11" i="21" a="1"/>
  <c r="C9" i="21" a="1"/>
  <c r="C7" i="21" a="1"/>
  <c r="C5" i="21" a="1"/>
  <c r="C3" i="21" a="1"/>
  <c r="C13" i="23" a="1"/>
  <c r="C11" i="23" a="1"/>
  <c r="C9" i="23" a="1"/>
  <c r="C7" i="23" a="1"/>
  <c r="C5" i="23" a="1"/>
  <c r="C13" i="17" a="1"/>
  <c r="C11" i="17" a="1"/>
  <c r="C9" i="17" a="1"/>
  <c r="C7" i="17" a="1"/>
  <c r="C5" i="17" a="1"/>
  <c r="C13" i="18" a="1"/>
  <c r="C11" i="18" a="1"/>
  <c r="C9" i="18" a="1"/>
  <c r="C7" i="18" a="1"/>
  <c r="C5" i="18" a="1"/>
  <c r="C3" i="18" a="1"/>
  <c r="C13" i="22" a="1"/>
  <c r="C11" i="22" a="1"/>
  <c r="C9" i="22" a="1"/>
  <c r="C7" i="22" a="1"/>
  <c r="C5" i="22" a="1"/>
  <c r="C3" i="22" a="1"/>
  <c r="C13" i="20" a="1"/>
  <c r="C11" i="20" a="1"/>
  <c r="C9" i="20" a="1"/>
  <c r="C7" i="20" a="1"/>
  <c r="C5" i="20" a="1"/>
  <c r="C3" i="20" a="1"/>
  <c r="C3" i="23" a="1"/>
  <c r="C13" i="25" a="1"/>
  <c r="C11" i="25" a="1"/>
  <c r="C9" i="25" a="1"/>
  <c r="C7" i="25" a="1"/>
  <c r="C5" i="25" a="1"/>
  <c r="C13" i="24" a="1"/>
  <c r="C11" i="24" a="1"/>
  <c r="C9" i="24" a="1"/>
  <c r="C7" i="24" a="1"/>
  <c r="C5" i="24" a="1"/>
  <c r="C3" i="24" a="1"/>
  <c r="C3" i="25" a="1"/>
  <c r="B1" i="25"/>
  <c r="B1" i="24"/>
  <c r="B1" i="23"/>
  <c r="B1" i="22"/>
  <c r="B1" i="21"/>
  <c r="B1" i="20"/>
  <c r="B1" i="19"/>
  <c r="B1" i="18"/>
  <c r="B1" i="17"/>
  <c r="B1" i="16"/>
  <c r="B1" i="2"/>
  <c r="B1" i="15"/>
  <c r="I3" i="25" l="1"/>
  <c r="G3" i="25"/>
  <c r="G2" i="25" s="1"/>
  <c r="E3" i="25"/>
  <c r="E2" i="25" s="1"/>
  <c r="C3" i="25"/>
  <c r="H3" i="25"/>
  <c r="H2" i="25" s="1"/>
  <c r="F3" i="25"/>
  <c r="F2" i="25" s="1"/>
  <c r="D3" i="25"/>
  <c r="D2" i="25" s="1"/>
  <c r="I5" i="24"/>
  <c r="G5" i="24"/>
  <c r="E5" i="24"/>
  <c r="C5" i="24"/>
  <c r="B2" i="24" s="1"/>
  <c r="H5" i="24"/>
  <c r="F5" i="24"/>
  <c r="D5" i="24"/>
  <c r="I9" i="24"/>
  <c r="G9" i="24"/>
  <c r="E9" i="24"/>
  <c r="C9" i="24"/>
  <c r="H9" i="24"/>
  <c r="F9" i="24"/>
  <c r="D9" i="24"/>
  <c r="C13" i="24"/>
  <c r="D13" i="24"/>
  <c r="H7" i="25"/>
  <c r="F7" i="25"/>
  <c r="D7" i="25"/>
  <c r="I7" i="25"/>
  <c r="G7" i="25"/>
  <c r="E7" i="25"/>
  <c r="C7" i="25"/>
  <c r="H11" i="25"/>
  <c r="F11" i="25"/>
  <c r="D11" i="25"/>
  <c r="I11" i="25"/>
  <c r="G11" i="25"/>
  <c r="E11" i="25"/>
  <c r="C11" i="25"/>
  <c r="H3" i="23"/>
  <c r="H2" i="23" s="1"/>
  <c r="G3" i="23"/>
  <c r="G2" i="23" s="1"/>
  <c r="F3" i="23"/>
  <c r="F2" i="23" s="1"/>
  <c r="D3" i="23"/>
  <c r="D2" i="23" s="1"/>
  <c r="I3" i="23"/>
  <c r="I2" i="23" s="1"/>
  <c r="E3" i="23"/>
  <c r="E2" i="23" s="1"/>
  <c r="C3" i="23"/>
  <c r="I5" i="20"/>
  <c r="G5" i="20"/>
  <c r="E5" i="20"/>
  <c r="C5" i="20"/>
  <c r="B2" i="20" s="1"/>
  <c r="H5" i="20"/>
  <c r="D5" i="20"/>
  <c r="F5" i="20"/>
  <c r="I9" i="20"/>
  <c r="G9" i="20"/>
  <c r="E9" i="20"/>
  <c r="C9" i="20"/>
  <c r="H9" i="20"/>
  <c r="D9" i="20"/>
  <c r="F9" i="20"/>
  <c r="C13" i="20"/>
  <c r="D13" i="20"/>
  <c r="I5" i="22"/>
  <c r="G5" i="22"/>
  <c r="E5" i="22"/>
  <c r="C5" i="22"/>
  <c r="B2" i="22" s="1"/>
  <c r="F5" i="22"/>
  <c r="H5" i="22"/>
  <c r="D5" i="22"/>
  <c r="I9" i="22"/>
  <c r="G9" i="22"/>
  <c r="E9" i="22"/>
  <c r="C9" i="22"/>
  <c r="F9" i="22"/>
  <c r="H9" i="22"/>
  <c r="D9" i="22"/>
  <c r="C13" i="22"/>
  <c r="D13" i="22"/>
  <c r="I5" i="18"/>
  <c r="G5" i="18"/>
  <c r="E5" i="18"/>
  <c r="C5" i="18"/>
  <c r="B2" i="18" s="1"/>
  <c r="F5" i="18"/>
  <c r="H5" i="18"/>
  <c r="D5" i="18"/>
  <c r="I9" i="18"/>
  <c r="G9" i="18"/>
  <c r="E9" i="18"/>
  <c r="C9" i="18"/>
  <c r="F9" i="18"/>
  <c r="H9" i="18"/>
  <c r="D9" i="18"/>
  <c r="C13" i="18"/>
  <c r="D13" i="18"/>
  <c r="I7" i="17"/>
  <c r="G7" i="17"/>
  <c r="E7" i="17"/>
  <c r="C7" i="17"/>
  <c r="H7" i="17"/>
  <c r="D7" i="17"/>
  <c r="F7" i="17"/>
  <c r="I11" i="17"/>
  <c r="G11" i="17"/>
  <c r="E11" i="17"/>
  <c r="C11" i="17"/>
  <c r="H11" i="17"/>
  <c r="D11" i="17"/>
  <c r="F11" i="17"/>
  <c r="H5" i="23"/>
  <c r="F5" i="23"/>
  <c r="D5" i="23"/>
  <c r="G5" i="23"/>
  <c r="C5" i="23"/>
  <c r="B2" i="23" s="1"/>
  <c r="E5" i="23"/>
  <c r="I5" i="23"/>
  <c r="H9" i="23"/>
  <c r="F9" i="23"/>
  <c r="D9" i="23"/>
  <c r="G9" i="23"/>
  <c r="C9" i="23"/>
  <c r="E9" i="23"/>
  <c r="I9" i="23"/>
  <c r="D13" i="23"/>
  <c r="C13" i="23"/>
  <c r="H5" i="21"/>
  <c r="F5" i="21"/>
  <c r="D5" i="21"/>
  <c r="G5" i="21"/>
  <c r="C5" i="21"/>
  <c r="B2" i="21" s="1"/>
  <c r="I5" i="21"/>
  <c r="E5" i="21"/>
  <c r="H9" i="21"/>
  <c r="F9" i="21"/>
  <c r="D9" i="21"/>
  <c r="G9" i="21"/>
  <c r="C9" i="21"/>
  <c r="I9" i="21"/>
  <c r="E9" i="21"/>
  <c r="D13" i="21"/>
  <c r="C13" i="21"/>
  <c r="H5" i="19"/>
  <c r="F5" i="19"/>
  <c r="D5" i="19"/>
  <c r="I5" i="19"/>
  <c r="E5" i="19"/>
  <c r="G5" i="19"/>
  <c r="C5" i="19"/>
  <c r="B2" i="19" s="1"/>
  <c r="H9" i="19"/>
  <c r="F9" i="19"/>
  <c r="D9" i="19"/>
  <c r="I9" i="19"/>
  <c r="E9" i="19"/>
  <c r="G9" i="19"/>
  <c r="C9" i="19"/>
  <c r="D13" i="19"/>
  <c r="C13" i="19"/>
  <c r="I3" i="15"/>
  <c r="I2" i="15" s="1"/>
  <c r="G3" i="15"/>
  <c r="G2" i="15" s="1"/>
  <c r="E3" i="15"/>
  <c r="E2" i="15" s="1"/>
  <c r="C3" i="15"/>
  <c r="F3" i="15"/>
  <c r="F2" i="15" s="1"/>
  <c r="D3" i="15"/>
  <c r="D2" i="15" s="1"/>
  <c r="H3" i="15"/>
  <c r="H2" i="15" s="1"/>
  <c r="I7" i="15"/>
  <c r="G7" i="15"/>
  <c r="E7" i="15"/>
  <c r="C7" i="15"/>
  <c r="F7" i="15"/>
  <c r="D7" i="15"/>
  <c r="H7" i="15"/>
  <c r="I11" i="15"/>
  <c r="G11" i="15"/>
  <c r="E11" i="15"/>
  <c r="C11" i="15"/>
  <c r="F11" i="15"/>
  <c r="D11" i="15"/>
  <c r="H11" i="15"/>
  <c r="H3" i="16"/>
  <c r="H2" i="16" s="1"/>
  <c r="F3" i="16"/>
  <c r="F2" i="16" s="1"/>
  <c r="D3" i="16"/>
  <c r="D2" i="16" s="1"/>
  <c r="I3" i="16"/>
  <c r="I2" i="16" s="1"/>
  <c r="E3" i="16"/>
  <c r="E2" i="16" s="1"/>
  <c r="G3" i="16"/>
  <c r="G2" i="16" s="1"/>
  <c r="C3" i="16"/>
  <c r="H7" i="16"/>
  <c r="F7" i="16"/>
  <c r="D7" i="16"/>
  <c r="I7" i="16"/>
  <c r="E7" i="16"/>
  <c r="G7" i="16"/>
  <c r="C7" i="16"/>
  <c r="H11" i="16"/>
  <c r="F11" i="16"/>
  <c r="D11" i="16"/>
  <c r="I11" i="16"/>
  <c r="E11" i="16"/>
  <c r="G11" i="16"/>
  <c r="C11" i="16"/>
  <c r="H3" i="2"/>
  <c r="F3" i="2"/>
  <c r="D3" i="2"/>
  <c r="G3" i="2"/>
  <c r="C3" i="2"/>
  <c r="I3" i="2"/>
  <c r="E3" i="2"/>
  <c r="H7" i="2"/>
  <c r="F7" i="2"/>
  <c r="D7" i="2"/>
  <c r="G7" i="2"/>
  <c r="C7" i="2"/>
  <c r="I7" i="2"/>
  <c r="E7" i="2"/>
  <c r="H11" i="2"/>
  <c r="F11" i="2"/>
  <c r="D11" i="2"/>
  <c r="G11" i="2"/>
  <c r="C11" i="2"/>
  <c r="I11" i="2"/>
  <c r="E11" i="2"/>
  <c r="I3" i="24"/>
  <c r="I2" i="24" s="1"/>
  <c r="G3" i="24"/>
  <c r="G2" i="24" s="1"/>
  <c r="E3" i="24"/>
  <c r="E2" i="24" s="1"/>
  <c r="C3" i="24"/>
  <c r="H3" i="24"/>
  <c r="H2" i="24" s="1"/>
  <c r="F3" i="24"/>
  <c r="F2" i="24" s="1"/>
  <c r="D3" i="24"/>
  <c r="D2" i="24" s="1"/>
  <c r="I7" i="24"/>
  <c r="G7" i="24"/>
  <c r="E7" i="24"/>
  <c r="C7" i="24"/>
  <c r="H7" i="24"/>
  <c r="F7" i="24"/>
  <c r="D7" i="24"/>
  <c r="I11" i="24"/>
  <c r="G11" i="24"/>
  <c r="E11" i="24"/>
  <c r="C11" i="24"/>
  <c r="H11" i="24"/>
  <c r="F11" i="24"/>
  <c r="D11" i="24"/>
  <c r="H5" i="25"/>
  <c r="F5" i="25"/>
  <c r="D5" i="25"/>
  <c r="I5" i="25"/>
  <c r="G5" i="25"/>
  <c r="E5" i="25"/>
  <c r="C5" i="25"/>
  <c r="B2" i="25" s="1"/>
  <c r="H9" i="25"/>
  <c r="F9" i="25"/>
  <c r="D9" i="25"/>
  <c r="I9" i="25"/>
  <c r="G9" i="25"/>
  <c r="E9" i="25"/>
  <c r="C9" i="25"/>
  <c r="D13" i="25"/>
  <c r="C13" i="25"/>
  <c r="I3" i="20"/>
  <c r="I2" i="20" s="1"/>
  <c r="G3" i="20"/>
  <c r="G2" i="20" s="1"/>
  <c r="E3" i="20"/>
  <c r="E2" i="20" s="1"/>
  <c r="C3" i="20"/>
  <c r="H3" i="20"/>
  <c r="H2" i="20" s="1"/>
  <c r="D3" i="20"/>
  <c r="D2" i="20" s="1"/>
  <c r="F3" i="20"/>
  <c r="F2" i="20" s="1"/>
  <c r="I7" i="20"/>
  <c r="G7" i="20"/>
  <c r="E7" i="20"/>
  <c r="C7" i="20"/>
  <c r="H7" i="20"/>
  <c r="D7" i="20"/>
  <c r="F7" i="20"/>
  <c r="I11" i="20"/>
  <c r="G11" i="20"/>
  <c r="E11" i="20"/>
  <c r="C11" i="20"/>
  <c r="H11" i="20"/>
  <c r="D11" i="20"/>
  <c r="F11" i="20"/>
  <c r="I3" i="22"/>
  <c r="I2" i="22" s="1"/>
  <c r="G3" i="22"/>
  <c r="G2" i="22" s="1"/>
  <c r="E3" i="22"/>
  <c r="E2" i="22" s="1"/>
  <c r="C3" i="22"/>
  <c r="F3" i="22"/>
  <c r="F2" i="22" s="1"/>
  <c r="H3" i="22"/>
  <c r="H2" i="22" s="1"/>
  <c r="D3" i="22"/>
  <c r="D2" i="22" s="1"/>
  <c r="I7" i="22"/>
  <c r="G7" i="22"/>
  <c r="E7" i="22"/>
  <c r="C7" i="22"/>
  <c r="F7" i="22"/>
  <c r="H7" i="22"/>
  <c r="D7" i="22"/>
  <c r="I11" i="22"/>
  <c r="G11" i="22"/>
  <c r="E11" i="22"/>
  <c r="C11" i="22"/>
  <c r="F11" i="22"/>
  <c r="H11" i="22"/>
  <c r="D11" i="22"/>
  <c r="I3" i="18"/>
  <c r="I2" i="18" s="1"/>
  <c r="G3" i="18"/>
  <c r="G2" i="18" s="1"/>
  <c r="E3" i="18"/>
  <c r="E2" i="18" s="1"/>
  <c r="C3" i="18"/>
  <c r="F3" i="18"/>
  <c r="F2" i="18" s="1"/>
  <c r="H3" i="18"/>
  <c r="H2" i="18" s="1"/>
  <c r="D3" i="18"/>
  <c r="D2" i="18" s="1"/>
  <c r="I7" i="18"/>
  <c r="G7" i="18"/>
  <c r="E7" i="18"/>
  <c r="C7" i="18"/>
  <c r="F7" i="18"/>
  <c r="H7" i="18"/>
  <c r="D7" i="18"/>
  <c r="I11" i="18"/>
  <c r="G11" i="18"/>
  <c r="E11" i="18"/>
  <c r="C11" i="18"/>
  <c r="F11" i="18"/>
  <c r="H11" i="18"/>
  <c r="D11" i="18"/>
  <c r="I5" i="17"/>
  <c r="G5" i="17"/>
  <c r="E5" i="17"/>
  <c r="C5" i="17"/>
  <c r="B2" i="17" s="1"/>
  <c r="H5" i="17"/>
  <c r="D5" i="17"/>
  <c r="F5" i="17"/>
  <c r="I9" i="17"/>
  <c r="G9" i="17"/>
  <c r="E9" i="17"/>
  <c r="C9" i="17"/>
  <c r="H9" i="17"/>
  <c r="D9" i="17"/>
  <c r="F9" i="17"/>
  <c r="C13" i="17"/>
  <c r="D13" i="17"/>
  <c r="H7" i="23"/>
  <c r="F7" i="23"/>
  <c r="D7" i="23"/>
  <c r="G7" i="23"/>
  <c r="C7" i="23"/>
  <c r="E7" i="23"/>
  <c r="I7" i="23"/>
  <c r="H11" i="23"/>
  <c r="F11" i="23"/>
  <c r="D11" i="23"/>
  <c r="I11" i="23"/>
  <c r="G11" i="23"/>
  <c r="C11" i="23"/>
  <c r="E11" i="23"/>
  <c r="H3" i="21"/>
  <c r="H2" i="21" s="1"/>
  <c r="F3" i="21"/>
  <c r="F2" i="21" s="1"/>
  <c r="D3" i="21"/>
  <c r="D2" i="21" s="1"/>
  <c r="G3" i="21"/>
  <c r="G2" i="21" s="1"/>
  <c r="C3" i="21"/>
  <c r="I3" i="21"/>
  <c r="I2" i="21" s="1"/>
  <c r="E3" i="21"/>
  <c r="E2" i="21" s="1"/>
  <c r="H7" i="21"/>
  <c r="F7" i="21"/>
  <c r="D7" i="21"/>
  <c r="G7" i="21"/>
  <c r="C7" i="21"/>
  <c r="I7" i="21"/>
  <c r="E7" i="21"/>
  <c r="H11" i="21"/>
  <c r="F11" i="21"/>
  <c r="D11" i="21"/>
  <c r="G11" i="21"/>
  <c r="C11" i="21"/>
  <c r="I11" i="21"/>
  <c r="E11" i="21"/>
  <c r="H3" i="19"/>
  <c r="H2" i="19" s="1"/>
  <c r="F3" i="19"/>
  <c r="F2" i="19" s="1"/>
  <c r="D3" i="19"/>
  <c r="D2" i="19" s="1"/>
  <c r="I3" i="19"/>
  <c r="I2" i="19" s="1"/>
  <c r="E3" i="19"/>
  <c r="E2" i="19" s="1"/>
  <c r="G3" i="19"/>
  <c r="G2" i="19" s="1"/>
  <c r="C3" i="19"/>
  <c r="H7" i="19"/>
  <c r="F7" i="19"/>
  <c r="D7" i="19"/>
  <c r="I7" i="19"/>
  <c r="E7" i="19"/>
  <c r="G7" i="19"/>
  <c r="C7" i="19"/>
  <c r="H11" i="19"/>
  <c r="F11" i="19"/>
  <c r="D11" i="19"/>
  <c r="I11" i="19"/>
  <c r="E11" i="19"/>
  <c r="G11" i="19"/>
  <c r="C11" i="19"/>
  <c r="I3" i="17"/>
  <c r="I2" i="17" s="1"/>
  <c r="G3" i="17"/>
  <c r="G2" i="17" s="1"/>
  <c r="E3" i="17"/>
  <c r="E2" i="17" s="1"/>
  <c r="H3" i="17"/>
  <c r="H2" i="17" s="1"/>
  <c r="D3" i="17"/>
  <c r="D2" i="17" s="1"/>
  <c r="C3" i="17"/>
  <c r="F3" i="17"/>
  <c r="F2" i="17" s="1"/>
  <c r="I5" i="15"/>
  <c r="G5" i="15"/>
  <c r="E5" i="15"/>
  <c r="C5" i="15"/>
  <c r="B2" i="15" s="1"/>
  <c r="F5" i="15"/>
  <c r="D5" i="15"/>
  <c r="H5" i="15"/>
  <c r="I9" i="15"/>
  <c r="G9" i="15"/>
  <c r="E9" i="15"/>
  <c r="C9" i="15"/>
  <c r="F9" i="15"/>
  <c r="D9" i="15"/>
  <c r="H9" i="15"/>
  <c r="C13" i="15"/>
  <c r="D13" i="15"/>
  <c r="H5" i="16"/>
  <c r="F5" i="16"/>
  <c r="D5" i="16"/>
  <c r="I5" i="16"/>
  <c r="E5" i="16"/>
  <c r="G5" i="16"/>
  <c r="C5" i="16"/>
  <c r="B2" i="16" s="1"/>
  <c r="H9" i="16"/>
  <c r="F9" i="16"/>
  <c r="D9" i="16"/>
  <c r="I9" i="16"/>
  <c r="E9" i="16"/>
  <c r="G9" i="16"/>
  <c r="C9" i="16"/>
  <c r="D13" i="16"/>
  <c r="C13" i="16"/>
  <c r="H5" i="2"/>
  <c r="F5" i="2"/>
  <c r="D5" i="2"/>
  <c r="G5" i="2"/>
  <c r="C5" i="2"/>
  <c r="I5" i="2"/>
  <c r="E5" i="2"/>
  <c r="H9" i="2"/>
  <c r="F9" i="2"/>
  <c r="D9" i="2"/>
  <c r="G9" i="2"/>
  <c r="C9" i="2"/>
  <c r="I9" i="2"/>
  <c r="E9" i="2"/>
  <c r="D13" i="2"/>
  <c r="C13" i="2"/>
  <c r="I2" i="25"/>
  <c r="I2" i="2" l="1"/>
  <c r="D2" i="2" l="1"/>
  <c r="F2" i="2"/>
  <c r="H2" i="2"/>
  <c r="E2" i="2"/>
  <c r="G2" i="2"/>
  <c r="B2" i="2"/>
</calcChain>
</file>

<file path=xl/sharedStrings.xml><?xml version="1.0" encoding="utf-8"?>
<sst xmlns="http://schemas.openxmlformats.org/spreadsheetml/2006/main" count="245" uniqueCount="222">
  <si>
    <t>NOTE:</t>
  </si>
  <si>
    <t>IMPOSTAZIONI CALENDARIO</t>
  </si>
  <si>
    <t>ANNO</t>
  </si>
  <si>
    <t>INIZIO SETTIMANA:</t>
  </si>
  <si>
    <t>GENESI 1-6</t>
  </si>
  <si>
    <t>GENESI 7-12</t>
  </si>
  <si>
    <t>GENESI 13-18</t>
  </si>
  <si>
    <t>GENESI 19-24</t>
  </si>
  <si>
    <t>GENESI 31-36</t>
  </si>
  <si>
    <t>GENESI 25-30</t>
  </si>
  <si>
    <t>GENESI 37-42</t>
  </si>
  <si>
    <t>GENESI 43-50</t>
  </si>
  <si>
    <t>ESODO 1-6</t>
  </si>
  <si>
    <t>ESODO 13-18</t>
  </si>
  <si>
    <t>ESODO 25-30</t>
  </si>
  <si>
    <t>ESODO 19-24</t>
  </si>
  <si>
    <t>ESODO 31-36</t>
  </si>
  <si>
    <t>ESODO 37-40</t>
  </si>
  <si>
    <t>LEVITICO 1-6</t>
  </si>
  <si>
    <t>LEVITICO 7-12</t>
  </si>
  <si>
    <t>LEVITICO 13-20</t>
  </si>
  <si>
    <t>LEVITICO 21-27</t>
  </si>
  <si>
    <t>NUMERI 1-6</t>
  </si>
  <si>
    <t>NUMERI 7-12</t>
  </si>
  <si>
    <t>NUMERI 13-18</t>
  </si>
  <si>
    <t>NUMERI 19-24</t>
  </si>
  <si>
    <t>NUMERI 25-30</t>
  </si>
  <si>
    <t>NUMERI 31-36</t>
  </si>
  <si>
    <t>DEUTERONOMIO 1-6</t>
  </si>
  <si>
    <t>DEUTERONOMIO 7-12</t>
  </si>
  <si>
    <t>DEUTERONOMIO 13-18</t>
  </si>
  <si>
    <t>DEUTERONOMIO 19-24</t>
  </si>
  <si>
    <t>DEUTERONOMIO 25-30</t>
  </si>
  <si>
    <t>DEUTERONOMIO 31-34</t>
  </si>
  <si>
    <t>GIOSUE' 5-10</t>
  </si>
  <si>
    <t>GIOSUE' 11-15</t>
  </si>
  <si>
    <t>GIOSUE' 16-20</t>
  </si>
  <si>
    <t>GIOSUE' 21-24</t>
  </si>
  <si>
    <t>GIUDICI 1-5</t>
  </si>
  <si>
    <t>GIUDICI 6-10</t>
  </si>
  <si>
    <t>GIUDICI 11-15</t>
  </si>
  <si>
    <t>GIUDICI 16-21</t>
  </si>
  <si>
    <t>1 SAMUELE 1-6</t>
  </si>
  <si>
    <t>1 SAMUELE 7-12</t>
  </si>
  <si>
    <t>1 SAMUELE 13-18</t>
  </si>
  <si>
    <t>1 SAMUELE 19-24</t>
  </si>
  <si>
    <t>1 SAMUELE 25:31</t>
  </si>
  <si>
    <t>2 SAMUELE 1-6</t>
  </si>
  <si>
    <t>2 SAMUELE 7-12</t>
  </si>
  <si>
    <t>2 SAMUELE 13-18</t>
  </si>
  <si>
    <t>2 SAMUELE 19-24</t>
  </si>
  <si>
    <t>1 RE 1-4</t>
  </si>
  <si>
    <t>1 RE 5-8</t>
  </si>
  <si>
    <t>1 RE 9-13</t>
  </si>
  <si>
    <t>1 RE 14-18</t>
  </si>
  <si>
    <t>1 RE 19-22</t>
  </si>
  <si>
    <t>2 RE 1-5</t>
  </si>
  <si>
    <t>2 RE 6-10</t>
  </si>
  <si>
    <t>2 RE 11-15</t>
  </si>
  <si>
    <t>2 RE 16-20</t>
  </si>
  <si>
    <t>2 RE 21-25</t>
  </si>
  <si>
    <t>ISAIA 1-6</t>
  </si>
  <si>
    <t>ISAIA 7-12</t>
  </si>
  <si>
    <t>ISAIA 13-18</t>
  </si>
  <si>
    <t>ISAIA 19-24</t>
  </si>
  <si>
    <t>ISAIA 25-30</t>
  </si>
  <si>
    <t>ISAIA 31-36</t>
  </si>
  <si>
    <t>ISAIA 43-48</t>
  </si>
  <si>
    <t>ISAIA 37-42</t>
  </si>
  <si>
    <t>ISAIA 49-55</t>
  </si>
  <si>
    <t>ISAIA 56-61</t>
  </si>
  <si>
    <t>ISAIA 61-66</t>
  </si>
  <si>
    <t>GEREMIA 1-6</t>
  </si>
  <si>
    <t>GEREMIA 7-12</t>
  </si>
  <si>
    <t>GEREMIA 13-18</t>
  </si>
  <si>
    <t>GEREMIA 19-24</t>
  </si>
  <si>
    <t>GEREMIA 25-30</t>
  </si>
  <si>
    <t>GEREMIA 31-36</t>
  </si>
  <si>
    <t>GEREMIA 37-42</t>
  </si>
  <si>
    <t>GEREMIA 43-48</t>
  </si>
  <si>
    <t>GEREMIA 49-52</t>
  </si>
  <si>
    <t>EZECHIELE 1-6</t>
  </si>
  <si>
    <t>EZECHIELE 7-12</t>
  </si>
  <si>
    <t>EZECHIELE 13-18</t>
  </si>
  <si>
    <t>EZECHIELE 19-24</t>
  </si>
  <si>
    <t>EZECHIELE 25-30</t>
  </si>
  <si>
    <t>EZECHIELE 31-36</t>
  </si>
  <si>
    <t>EZECHIELE 37-42</t>
  </si>
  <si>
    <t>EZECHIELE 43-48</t>
  </si>
  <si>
    <t>OSEA 1-7</t>
  </si>
  <si>
    <t>OSEA 8-14</t>
  </si>
  <si>
    <t>GIOELE</t>
  </si>
  <si>
    <t>AMOS 1-4</t>
  </si>
  <si>
    <t>AMOS 5-9</t>
  </si>
  <si>
    <t>ABDIA - GIONA</t>
  </si>
  <si>
    <t>MICHEA</t>
  </si>
  <si>
    <t>NAUM - ABACUC</t>
  </si>
  <si>
    <t>SOFONIA - AGGEO</t>
  </si>
  <si>
    <t>ZACCARIA 1-7</t>
  </si>
  <si>
    <t>ZACCARIA 8-14</t>
  </si>
  <si>
    <t>MALACHIA</t>
  </si>
  <si>
    <t>PROVERBI 1-2</t>
  </si>
  <si>
    <t>PROVERBI 3-4</t>
  </si>
  <si>
    <t>PROVERBI 5-6</t>
  </si>
  <si>
    <t>PROVERBI 7-8</t>
  </si>
  <si>
    <t>PROVERBI 9-10</t>
  </si>
  <si>
    <t>PROVERBI 11-12</t>
  </si>
  <si>
    <t>PROVERBI 13-14</t>
  </si>
  <si>
    <t>PROVERBI 15-16</t>
  </si>
  <si>
    <t>PROVERBI 17-18</t>
  </si>
  <si>
    <t>PROVERBI 19-20</t>
  </si>
  <si>
    <t>PROVERBI 21-22</t>
  </si>
  <si>
    <t>PROVERBI 23-24</t>
  </si>
  <si>
    <t>PROVERBI 27-28</t>
  </si>
  <si>
    <t>PROVERBI 25-26</t>
  </si>
  <si>
    <t>PROVERBI 29-31</t>
  </si>
  <si>
    <t>SALMI 1-7</t>
  </si>
  <si>
    <t>SALMI 8-11</t>
  </si>
  <si>
    <t>SALMI 12-17</t>
  </si>
  <si>
    <t>SALMI 18-21</t>
  </si>
  <si>
    <t>SALMI 22-26</t>
  </si>
  <si>
    <t>SALMI 27-30</t>
  </si>
  <si>
    <t>SALMI 31-33</t>
  </si>
  <si>
    <t>SALMI 34-36</t>
  </si>
  <si>
    <t>SALMI 37-38</t>
  </si>
  <si>
    <t>SALMI 39-41</t>
  </si>
  <si>
    <t>SALMI 42-45</t>
  </si>
  <si>
    <t>SALMI 46-49</t>
  </si>
  <si>
    <t>SALMI 50-53</t>
  </si>
  <si>
    <t>SALMI 54-58</t>
  </si>
  <si>
    <t>SALMI 59-62</t>
  </si>
  <si>
    <t>SALMI 63-67</t>
  </si>
  <si>
    <t>SALMI 68-70</t>
  </si>
  <si>
    <t>SALMI 71-73</t>
  </si>
  <si>
    <t>SALMI 74-77</t>
  </si>
  <si>
    <t>SALMI 78-81</t>
  </si>
  <si>
    <t>SALMI 82-87</t>
  </si>
  <si>
    <t>SALMI 88-91</t>
  </si>
  <si>
    <t>SALMI 92-98</t>
  </si>
  <si>
    <t>SALMI 99-103</t>
  </si>
  <si>
    <t>SALMI 104-106</t>
  </si>
  <si>
    <t>SALMI 107-112</t>
  </si>
  <si>
    <t>SALMI 113-118</t>
  </si>
  <si>
    <t>SALMI 119</t>
  </si>
  <si>
    <t>SALMI 120-130</t>
  </si>
  <si>
    <t>SALMI 131-137</t>
  </si>
  <si>
    <t>SALMI 138-143</t>
  </si>
  <si>
    <t>SALMI 144-150</t>
  </si>
  <si>
    <t>GIOBBE 1-5</t>
  </si>
  <si>
    <t>GIOBBE 6-10</t>
  </si>
  <si>
    <t>GIOBBE 11-15</t>
  </si>
  <si>
    <t>GIOBBE 16-20</t>
  </si>
  <si>
    <t>GIOBBE 21-25</t>
  </si>
  <si>
    <t>GIOBBE 26-30</t>
  </si>
  <si>
    <t>GIOBBE 31-35</t>
  </si>
  <si>
    <t>GIOBBE 36-42</t>
  </si>
  <si>
    <t>CANTICO DEI CANTICI - RUT</t>
  </si>
  <si>
    <t>LAMENTAZIONI</t>
  </si>
  <si>
    <t>ECCLESIASTE</t>
  </si>
  <si>
    <t>ESTER</t>
  </si>
  <si>
    <t>DANIELE 1-6</t>
  </si>
  <si>
    <t>DANIELE 7-12</t>
  </si>
  <si>
    <t>ESDRA 1-5</t>
  </si>
  <si>
    <t>ESDRA 6-12</t>
  </si>
  <si>
    <t>NEEMIA 1-7</t>
  </si>
  <si>
    <t>NEEMIA 8-13</t>
  </si>
  <si>
    <t>1 CRONACHE 1-4</t>
  </si>
  <si>
    <t>1 CRONACHE 5-10</t>
  </si>
  <si>
    <t>1 CRONACHE 11-15</t>
  </si>
  <si>
    <t>1 CRONACHE 16-20</t>
  </si>
  <si>
    <t>1 CRONACHE 21-25</t>
  </si>
  <si>
    <t>1 CRONACHE 26-29</t>
  </si>
  <si>
    <t>2 CRONACHE 1-5</t>
  </si>
  <si>
    <t>2 CRONACHE 6-10</t>
  </si>
  <si>
    <t>2 CRONACHE 11-15</t>
  </si>
  <si>
    <t>2 CRONACHE 16-20</t>
  </si>
  <si>
    <t>2 CRONACHE 21-25</t>
  </si>
  <si>
    <t>2 CRONACHE 26-30</t>
  </si>
  <si>
    <t>2 CRONACHE 31-36</t>
  </si>
  <si>
    <t>VANGELI IN ORDINE CRONOLOGICO
(trovi il foglio alla fine)</t>
  </si>
  <si>
    <t>ATTI 1-5</t>
  </si>
  <si>
    <t>ATTI 6-10</t>
  </si>
  <si>
    <t>GIACOMO</t>
  </si>
  <si>
    <t>ATTI 15 - GALATI</t>
  </si>
  <si>
    <t>ATTI 16-17</t>
  </si>
  <si>
    <t>1 TESSALONICESI</t>
  </si>
  <si>
    <t>2 TESSALONICESI</t>
  </si>
  <si>
    <t>1 CORINZI 1-4</t>
  </si>
  <si>
    <t>1 CORINZI 5-8</t>
  </si>
  <si>
    <t>1 CORINZI 9-12</t>
  </si>
  <si>
    <t>1 CORINZI 13-16</t>
  </si>
  <si>
    <t>2 CORINZI 1-4</t>
  </si>
  <si>
    <t>2 CORINZI 5-8</t>
  </si>
  <si>
    <t>2 CORINZI 9-12</t>
  </si>
  <si>
    <t>ATTI 18-20</t>
  </si>
  <si>
    <t>ROMANI 1-4</t>
  </si>
  <si>
    <t>ROMANI 5-8</t>
  </si>
  <si>
    <t>ROMANI 9-12</t>
  </si>
  <si>
    <t>ROMANI 13-16</t>
  </si>
  <si>
    <t>ATTI 21-24</t>
  </si>
  <si>
    <t>ATTI 25-28</t>
  </si>
  <si>
    <t>EFESINI 1-3</t>
  </si>
  <si>
    <t>EFESINI 4-6</t>
  </si>
  <si>
    <t>FILIPPESI</t>
  </si>
  <si>
    <t>COLOSSESI</t>
  </si>
  <si>
    <t>1 TIMOTEO</t>
  </si>
  <si>
    <t>FILEMONE - TITO</t>
  </si>
  <si>
    <t>2 TIMOTEO</t>
  </si>
  <si>
    <t>1-2-3 GIOVANNI</t>
  </si>
  <si>
    <t>1 PIETRO</t>
  </si>
  <si>
    <t>2 PIETRO - GIUDA</t>
  </si>
  <si>
    <t>EBREI 1-4</t>
  </si>
  <si>
    <t>EBREI 5-8</t>
  </si>
  <si>
    <t>EBREI 9-13</t>
  </si>
  <si>
    <t>APOCALISSE 1-4</t>
  </si>
  <si>
    <t>APOCALISSE 5-8</t>
  </si>
  <si>
    <t>APOCALISSE 9-13</t>
  </si>
  <si>
    <t>APOCALISSE 14-18</t>
  </si>
  <si>
    <t>APOCALISSE 19-22</t>
  </si>
  <si>
    <t>LUN</t>
  </si>
  <si>
    <t>ESODO 7-12</t>
  </si>
  <si>
    <t>GIOSUE'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</si>
</sst>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
    <numFmt numFmtId="167" formatCode=";;;"/>
  </numFmts>
  <fonts count="22" x14ac:knownFonts="1">
    <font>
      <sz val="11"/>
      <color theme="1" tint="4.9989318521683403E-2"/>
      <name val="Century Gothic"/>
      <family val="2"/>
      <scheme val="minor"/>
    </font>
    <font>
      <sz val="11"/>
      <color theme="1"/>
      <name val="Century Gothic"/>
      <family val="2"/>
      <scheme val="minor"/>
    </font>
    <font>
      <sz val="11"/>
      <color theme="1"/>
      <name val="Century Gothic"/>
      <family val="2"/>
      <scheme val="minor"/>
    </font>
    <font>
      <sz val="36"/>
      <color theme="0"/>
      <name val="Century Gothic"/>
      <family val="2"/>
      <scheme val="major"/>
    </font>
    <font>
      <sz val="12"/>
      <color theme="0"/>
      <name val="Century Gothic"/>
      <family val="2"/>
      <scheme val="major"/>
    </font>
    <font>
      <sz val="11"/>
      <color theme="3"/>
      <name val="Century Gothic"/>
      <family val="2"/>
      <scheme val="minor"/>
    </font>
    <font>
      <sz val="11"/>
      <color theme="1" tint="4.9989318521683403E-2"/>
      <name val="Century Gothic"/>
      <family val="2"/>
      <scheme val="minor"/>
    </font>
    <font>
      <sz val="16"/>
      <color theme="0"/>
      <name val="Century Gothic"/>
      <family val="2"/>
      <scheme val="minor"/>
    </font>
    <font>
      <sz val="18"/>
      <color theme="0"/>
      <name val="Century Gothic"/>
      <family val="1"/>
      <scheme val="major"/>
    </font>
    <font>
      <sz val="12"/>
      <color theme="0"/>
      <name val="Century Gothic"/>
      <family val="2"/>
      <scheme val="minor"/>
    </font>
    <font>
      <sz val="11"/>
      <color theme="0"/>
      <name val="Century Gothic"/>
      <family val="2"/>
      <scheme val="minor"/>
    </font>
    <font>
      <sz val="11"/>
      <name val="Century Gothic"/>
      <family val="2"/>
      <scheme val="minor"/>
    </font>
    <font>
      <sz val="11"/>
      <color theme="2" tint="-0.89996032593768116"/>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b/>
      <sz val="11"/>
      <color theme="1"/>
      <name val="Century Gothic"/>
      <family val="2"/>
      <scheme val="minor"/>
    </font>
  </fonts>
  <fills count="35">
    <fill>
      <patternFill patternType="none"/>
    </fill>
    <fill>
      <patternFill patternType="gray125"/>
    </fill>
    <fill>
      <patternFill patternType="solid">
        <fgColor indexed="9"/>
        <bgColor indexed="64"/>
      </patternFill>
    </fill>
    <fill>
      <patternFill patternType="solid">
        <fgColor theme="3"/>
        <bgColor indexed="64"/>
      </patternFill>
    </fill>
    <fill>
      <gradientFill>
        <stop position="0">
          <color theme="3"/>
        </stop>
        <stop position="0.5">
          <color theme="3" tint="0.40000610370189521"/>
        </stop>
        <stop position="1">
          <color theme="3"/>
        </stop>
      </gradientFill>
    </fill>
    <fill>
      <patternFill patternType="solid">
        <f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8" tint="-0.499984740745262"/>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50">
    <xf numFmtId="0" fontId="0" fillId="0" borderId="0">
      <alignment horizontal="left" vertical="center" wrapText="1" indent="1"/>
    </xf>
    <xf numFmtId="0" fontId="3" fillId="3" borderId="0" applyNumberFormat="0" applyBorder="0" applyAlignment="0" applyProtection="0"/>
    <xf numFmtId="0" fontId="8" fillId="3" borderId="0" applyNumberFormat="0" applyProtection="0">
      <alignment horizontal="center" vertical="top"/>
    </xf>
    <xf numFmtId="0" fontId="9" fillId="3" borderId="0" applyProtection="0">
      <alignment horizontal="left" indent="1"/>
    </xf>
    <xf numFmtId="0" fontId="4" fillId="4" borderId="6" applyNumberFormat="0" applyProtection="0">
      <alignment horizontal="center" vertical="center"/>
    </xf>
    <xf numFmtId="0" fontId="12" fillId="0" borderId="0" applyNumberFormat="0" applyProtection="0">
      <alignment horizontal="right" indent="1"/>
    </xf>
    <xf numFmtId="0" fontId="6" fillId="0" borderId="4" applyNumberFormat="0" applyFont="0" applyFill="0" applyAlignment="0" applyProtection="0">
      <alignment horizontal="left" vertical="center" wrapText="1" indent="1"/>
    </xf>
    <xf numFmtId="0" fontId="6" fillId="0" borderId="5" applyNumberFormat="0" applyFont="0" applyFill="0" applyAlignment="0" applyProtection="0">
      <alignment horizontal="left" vertical="center" wrapText="1" indent="1"/>
    </xf>
    <xf numFmtId="0" fontId="7" fillId="5" borderId="0" applyNumberFormat="0" applyBorder="0" applyProtection="0">
      <alignment horizontal="center"/>
    </xf>
    <xf numFmtId="166" fontId="5" fillId="0" borderId="1">
      <alignment horizontal="left" vertical="center" indent="1"/>
    </xf>
    <xf numFmtId="0" fontId="11" fillId="0" borderId="3" applyNumberFormat="0" applyFont="0" applyFill="0" applyAlignment="0" applyProtection="0"/>
    <xf numFmtId="0" fontId="10" fillId="0" borderId="0" applyFill="0" applyBorder="0">
      <alignment horizontal="center" vertical="center"/>
    </xf>
    <xf numFmtId="165"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7" applyNumberFormat="0" applyAlignment="0" applyProtection="0"/>
    <xf numFmtId="0" fontId="17" fillId="9" borderId="8" applyNumberFormat="0" applyAlignment="0" applyProtection="0"/>
    <xf numFmtId="0" fontId="18" fillId="0" borderId="9" applyNumberFormat="0" applyFill="0" applyAlignment="0" applyProtection="0"/>
    <xf numFmtId="0" fontId="19" fillId="10" borderId="10" applyNumberFormat="0" applyAlignment="0" applyProtection="0"/>
    <xf numFmtId="0" fontId="20" fillId="0" borderId="0" applyNumberFormat="0" applyFill="0" applyBorder="0" applyAlignment="0" applyProtection="0"/>
    <xf numFmtId="0" fontId="21" fillId="0" borderId="11"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12" applyNumberFormat="0" applyFill="0" applyBorder="0" applyProtection="0">
      <alignment horizontal="right"/>
    </xf>
  </cellStyleXfs>
  <cellXfs count="30">
    <xf numFmtId="0" fontId="0" fillId="0" borderId="0" xfId="0">
      <alignment horizontal="left" vertical="center" wrapText="1" indent="1"/>
    </xf>
    <xf numFmtId="0" fontId="0" fillId="0" borderId="2" xfId="0" applyBorder="1">
      <alignment horizontal="left" vertical="center" wrapText="1" indent="1"/>
    </xf>
    <xf numFmtId="0" fontId="0" fillId="0" borderId="3" xfId="0" applyBorder="1">
      <alignment horizontal="left" vertical="center" wrapText="1" indent="1"/>
    </xf>
    <xf numFmtId="0" fontId="12" fillId="0" borderId="0" xfId="5">
      <alignment horizontal="right" indent="1"/>
    </xf>
    <xf numFmtId="0" fontId="9" fillId="3" borderId="0" xfId="3">
      <alignment horizontal="left" indent="1"/>
    </xf>
    <xf numFmtId="0" fontId="0" fillId="0" borderId="3" xfId="10" applyFont="1" applyAlignment="1">
      <alignment horizontal="left" vertical="center" wrapText="1" indent="1"/>
    </xf>
    <xf numFmtId="0" fontId="0" fillId="0" borderId="3" xfId="10" applyFont="1" applyFill="1" applyAlignment="1">
      <alignment horizontal="left" vertical="center" wrapText="1" indent="1"/>
    </xf>
    <xf numFmtId="0" fontId="6" fillId="0" borderId="3" xfId="10" applyFont="1" applyAlignment="1">
      <alignment horizontal="left" vertical="center" wrapText="1" indent="1"/>
    </xf>
    <xf numFmtId="167" fontId="2" fillId="2" borderId="0" xfId="11" applyNumberFormat="1" applyFont="1" applyFill="1" applyAlignment="1">
      <alignment horizontal="left" vertical="center"/>
    </xf>
    <xf numFmtId="167" fontId="2" fillId="2" borderId="0" xfId="11" applyNumberFormat="1" applyFont="1" applyFill="1">
      <alignment horizontal="center" vertical="center"/>
    </xf>
    <xf numFmtId="167" fontId="2" fillId="0" borderId="0" xfId="11" applyNumberFormat="1" applyFont="1" applyFill="1">
      <alignment horizontal="center" vertical="center"/>
    </xf>
    <xf numFmtId="167" fontId="2" fillId="0" borderId="0" xfId="0" applyNumberFormat="1" applyFont="1">
      <alignment horizontal="left" vertical="center" wrapText="1" indent="1"/>
    </xf>
    <xf numFmtId="166" fontId="5" fillId="0" borderId="1" xfId="9">
      <alignment horizontal="left" vertical="center" indent="1"/>
    </xf>
    <xf numFmtId="0" fontId="0" fillId="0" borderId="4" xfId="10" applyFont="1" applyFill="1" applyBorder="1" applyAlignment="1">
      <alignment horizontal="center" vertical="center" wrapText="1"/>
    </xf>
    <xf numFmtId="0" fontId="0" fillId="0" borderId="14" xfId="10" applyFont="1" applyFill="1" applyBorder="1" applyAlignment="1">
      <alignment horizontal="center" vertical="center" wrapText="1"/>
    </xf>
    <xf numFmtId="0" fontId="0" fillId="0" borderId="4" xfId="10" applyFont="1" applyBorder="1" applyAlignment="1">
      <alignment horizontal="center" vertical="center" wrapText="1"/>
    </xf>
    <xf numFmtId="0" fontId="4" fillId="4" borderId="6" xfId="4">
      <alignment horizontal="center" vertical="center"/>
    </xf>
    <xf numFmtId="0" fontId="6" fillId="0" borderId="4" xfId="6">
      <alignment horizontal="left" vertical="center" wrapText="1" indent="1"/>
    </xf>
    <xf numFmtId="0" fontId="6" fillId="0" borderId="5" xfId="7">
      <alignment horizontal="left" vertical="center" wrapText="1" indent="1"/>
    </xf>
    <xf numFmtId="0" fontId="0" fillId="0" borderId="4" xfId="6" applyFont="1">
      <alignment horizontal="left" vertical="center" wrapText="1" indent="1"/>
    </xf>
    <xf numFmtId="0" fontId="0" fillId="0" borderId="5" xfId="7" applyFont="1">
      <alignment horizontal="left" vertical="center" wrapText="1" indent="1"/>
    </xf>
    <xf numFmtId="0" fontId="0" fillId="0" borderId="4" xfId="6" applyFont="1" applyAlignment="1">
      <alignment horizontal="left" vertical="center" wrapText="1" indent="1"/>
    </xf>
    <xf numFmtId="0" fontId="0" fillId="0" borderId="4" xfId="10" applyFont="1" applyFill="1" applyBorder="1" applyAlignment="1">
      <alignment horizontal="center" vertical="center" wrapText="1"/>
    </xf>
    <xf numFmtId="0" fontId="0" fillId="0" borderId="13" xfId="10" applyFont="1" applyFill="1" applyBorder="1" applyAlignment="1">
      <alignment horizontal="center" vertical="center"/>
    </xf>
    <xf numFmtId="0" fontId="0" fillId="0" borderId="14" xfId="10" applyFont="1" applyFill="1" applyBorder="1" applyAlignment="1">
      <alignment horizontal="center" vertical="center"/>
    </xf>
    <xf numFmtId="0" fontId="0" fillId="0" borderId="13" xfId="10" applyFont="1" applyFill="1" applyBorder="1" applyAlignment="1">
      <alignment horizontal="center" vertical="center" wrapText="1"/>
    </xf>
    <xf numFmtId="0" fontId="0" fillId="0" borderId="14" xfId="10" applyFont="1" applyFill="1" applyBorder="1" applyAlignment="1">
      <alignment horizontal="center" vertical="center" wrapText="1"/>
    </xf>
    <xf numFmtId="166" fontId="5" fillId="0" borderId="1" xfId="9" applyFill="1">
      <alignment horizontal="left" vertical="center" indent="1"/>
    </xf>
    <xf numFmtId="0" fontId="0" fillId="0" borderId="3" xfId="10" applyFont="1" applyFill="1" applyBorder="1" applyAlignment="1">
      <alignment horizontal="center" vertical="center" wrapText="1"/>
    </xf>
    <xf numFmtId="0" fontId="0" fillId="0" borderId="3" xfId="10" applyFont="1" applyBorder="1" applyAlignment="1">
      <alignment horizontal="center" vertical="center" wrapText="1"/>
    </xf>
  </cellXfs>
  <cellStyles count="50">
    <cellStyle name="20% - Colore 1" xfId="26" builtinId="30" customBuiltin="1"/>
    <cellStyle name="20% - Colore 2" xfId="30" builtinId="34" customBuiltin="1"/>
    <cellStyle name="20% - Colore 3" xfId="34" builtinId="38" customBuiltin="1"/>
    <cellStyle name="20% - Colore 4" xfId="38" builtinId="42" customBuiltin="1"/>
    <cellStyle name="20% - Colore 5" xfId="42" builtinId="46" customBuiltin="1"/>
    <cellStyle name="20% - Colore 6" xfId="46" builtinId="50" customBuiltin="1"/>
    <cellStyle name="40% - Colore 1" xfId="27" builtinId="31" customBuiltin="1"/>
    <cellStyle name="40% - Colore 2" xfId="31" builtinId="35" customBuiltin="1"/>
    <cellStyle name="40% - Colore 3" xfId="35" builtinId="39" customBuiltin="1"/>
    <cellStyle name="40% - Colore 4" xfId="39" builtinId="43" customBuiltin="1"/>
    <cellStyle name="40% - Colore 5" xfId="43" builtinId="47" customBuiltin="1"/>
    <cellStyle name="40% - Colore 6" xfId="47" builtinId="51" customBuiltin="1"/>
    <cellStyle name="60% - Colore 1" xfId="28" builtinId="32" customBuiltin="1"/>
    <cellStyle name="60% - Colore 2" xfId="32" builtinId="36" customBuiltin="1"/>
    <cellStyle name="60% - Colore 3" xfId="36" builtinId="40" customBuiltin="1"/>
    <cellStyle name="60% - Colore 4" xfId="40" builtinId="44" customBuiltin="1"/>
    <cellStyle name="60% - Colore 5" xfId="44" builtinId="48" customBuiltin="1"/>
    <cellStyle name="60% - Colore 6" xfId="48" builtinId="52" customBuiltin="1"/>
    <cellStyle name="Anno e mese" xfId="11" xr:uid="{00000000-0005-0000-0000-00000B000000}"/>
    <cellStyle name="Calcolo" xfId="21" builtinId="22" customBuiltin="1"/>
    <cellStyle name="Cella collegata" xfId="22" builtinId="24" customBuiltin="1"/>
    <cellStyle name="Cella da controllare" xfId="23" builtinId="23" customBuiltin="1"/>
    <cellStyle name="Colore 1" xfId="8" builtinId="29" customBuiltin="1"/>
    <cellStyle name="Colore 2" xfId="29" builtinId="33" customBuiltin="1"/>
    <cellStyle name="Colore 3" xfId="33" builtinId="37" customBuiltin="1"/>
    <cellStyle name="Colore 4" xfId="37" builtinId="41" customBuiltin="1"/>
    <cellStyle name="Colore 5" xfId="41" builtinId="45" customBuiltin="1"/>
    <cellStyle name="Colore 6" xfId="45" builtinId="49" customBuiltin="1"/>
    <cellStyle name="Date_week" xfId="49" xr:uid="{9D2755CD-57E6-7E48-92A7-6E1BE3738B81}"/>
    <cellStyle name="Giorno" xfId="9" xr:uid="{00000000-0005-0000-0000-000001000000}"/>
    <cellStyle name="Input" xfId="10" builtinId="20" customBuiltin="1"/>
    <cellStyle name="Migliaia" xfId="12" builtinId="3" customBuiltin="1"/>
    <cellStyle name="Migliaia [0]" xfId="13" builtinId="6" customBuiltin="1"/>
    <cellStyle name="Neutrale" xfId="19" builtinId="28" customBuiltin="1"/>
    <cellStyle name="Normale" xfId="0" builtinId="0" customBuiltin="1"/>
    <cellStyle name="Nota" xfId="6" builtinId="10" customBuiltin="1"/>
    <cellStyle name="Output" xfId="20" builtinId="21" customBuiltin="1"/>
    <cellStyle name="Percentuale" xfId="16" builtinId="5" customBuiltin="1"/>
    <cellStyle name="Testo avviso" xfId="24" builtinId="11" customBuiltin="1"/>
    <cellStyle name="Testo descrittivo" xfId="7"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25" builtinId="25" customBuiltin="1"/>
    <cellStyle name="Valore non valido" xfId="18" builtinId="27" customBuiltin="1"/>
    <cellStyle name="Valore valido" xfId="17" builtinId="26" customBuiltin="1"/>
    <cellStyle name="Valuta" xfId="14" builtinId="4" customBuiltin="1"/>
    <cellStyle name="Valuta [0]" xfId="15" builtinId="7" customBuiltin="1"/>
  </cellStyles>
  <dxfs count="131">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ont>
        <color theme="0" tint="-0.24994659260841701"/>
      </font>
    </dxf>
    <dxf>
      <font>
        <color theme="0" tint="-0.24994659260841701"/>
      </font>
    </dxf>
    <dxf>
      <font>
        <color theme="0" tint="-0.24994659260841701"/>
      </font>
    </dxf>
    <dxf>
      <font>
        <color theme="0" tint="-0.24994659260841701"/>
      </font>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ont>
        <color theme="0" tint="-0.24994659260841701"/>
      </font>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5" name="Titolo" descr="Mese di calendario: gennaio">
          <a:extLst>
            <a:ext uri="{FF2B5EF4-FFF2-40B4-BE49-F238E27FC236}">
              <a16:creationId xmlns:a16="http://schemas.microsoft.com/office/drawing/2014/main" id="{7D12FE7C-7F20-42A6-BAE6-CA27CB79A255}"/>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it" sz="3600">
              <a:solidFill>
                <a:schemeClr val="bg1"/>
              </a:solidFill>
              <a:latin typeface="Century Gothic" panose="020B0502020202020204" pitchFamily="34" charset="0"/>
            </a:rPr>
            <a:t>GENNAIO</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AnnoCalendario">
      <xdr:nvSpPr>
        <xdr:cNvPr id="4" name="Anno di calendario" descr="Anno di calendario">
          <a:extLst>
            <a:ext uri="{FF2B5EF4-FFF2-40B4-BE49-F238E27FC236}">
              <a16:creationId xmlns:a16="http://schemas.microsoft.com/office/drawing/2014/main" id="{6FDB2EB9-1181-4A1B-851C-3D8D2D474CED}"/>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r>
            <a:rPr lang="en-US" sz="1600">
              <a:solidFill>
                <a:schemeClr val="bg1"/>
              </a:solidFill>
              <a:latin typeface="Century Gothic" panose="020B0502020202020204" pitchFamily="34" charset="0"/>
            </a:rPr>
            <a:t>2025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Titolo" descr="Mese di calendario: febbraio">
          <a:extLst>
            <a:ext uri="{FF2B5EF4-FFF2-40B4-BE49-F238E27FC236}">
              <a16:creationId xmlns:a16="http://schemas.microsoft.com/office/drawing/2014/main" id="{0BFD9254-7681-4766-A462-BE31CA2E5037}"/>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it" sz="3600">
              <a:solidFill>
                <a:schemeClr val="bg1"/>
              </a:solidFill>
              <a:latin typeface="Century Gothic" panose="020B0502020202020204" pitchFamily="34" charset="0"/>
            </a:rPr>
            <a:t>FEBBRAIO</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AnnoCalendario">
      <xdr:nvSpPr>
        <xdr:cNvPr id="8" name="Anno di calendario" descr="Anno di calendario">
          <a:extLst>
            <a:ext uri="{FF2B5EF4-FFF2-40B4-BE49-F238E27FC236}">
              <a16:creationId xmlns:a16="http://schemas.microsoft.com/office/drawing/2014/main" id="{D9F45A0B-1F03-45BA-B929-9FBFE3276C6A}"/>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EC12BEED-ACAE-41A6-8B99-B264980729FF}" type="TxLink">
            <a:rPr lang="en-US" sz="1600" b="0" i="0" u="none" strike="noStrike">
              <a:solidFill>
                <a:schemeClr val="bg1"/>
              </a:solidFill>
              <a:latin typeface="Century Gothic"/>
            </a:rPr>
            <a:pPr algn="ctr" rtl="0"/>
            <a:t>2025</a:t>
          </a:fld>
          <a:endParaRPr lang="en-US" sz="1600">
            <a:solidFill>
              <a:schemeClr val="bg1"/>
            </a:solidFill>
            <a:latin typeface="Century Gothic" panose="020B0502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Titolo" descr="Mese di calendario: marzo">
          <a:extLst>
            <a:ext uri="{FF2B5EF4-FFF2-40B4-BE49-F238E27FC236}">
              <a16:creationId xmlns:a16="http://schemas.microsoft.com/office/drawing/2014/main" id="{809829EF-6AE1-4185-8501-829345B19A6E}"/>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it" sz="3600">
              <a:solidFill>
                <a:schemeClr val="bg1"/>
              </a:solidFill>
              <a:latin typeface="Century Gothic" panose="020B0502020202020204" pitchFamily="34" charset="0"/>
            </a:rPr>
            <a:t>MARZO</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AnnoCalendario">
      <xdr:nvSpPr>
        <xdr:cNvPr id="8" name="Anno di calendario" descr="Anno di calendario">
          <a:extLst>
            <a:ext uri="{FF2B5EF4-FFF2-40B4-BE49-F238E27FC236}">
              <a16:creationId xmlns:a16="http://schemas.microsoft.com/office/drawing/2014/main" id="{94F4616A-892E-47C5-A949-FED75FFADEBB}"/>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C1AF950D-2BAE-44EB-8032-A166E6C046BC}" type="TxLink">
            <a:rPr lang="en-US" sz="1600" b="0" i="0" u="none" strike="noStrike">
              <a:solidFill>
                <a:schemeClr val="bg1"/>
              </a:solidFill>
              <a:latin typeface="Century Gothic"/>
            </a:rPr>
            <a:pPr algn="ctr" rtl="0"/>
            <a:t>2025</a:t>
          </a:fld>
          <a:endParaRPr lang="en-US" sz="1600">
            <a:solidFill>
              <a:schemeClr val="bg1"/>
            </a:solidFill>
            <a:latin typeface="Century Gothic" panose="020B0502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Titolo" descr="Mese di calendario: aprile">
          <a:extLst>
            <a:ext uri="{FF2B5EF4-FFF2-40B4-BE49-F238E27FC236}">
              <a16:creationId xmlns:a16="http://schemas.microsoft.com/office/drawing/2014/main" id="{8C5697FE-2327-4994-9CAB-8B06831BBFBC}"/>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it" sz="3600">
              <a:solidFill>
                <a:schemeClr val="bg1"/>
              </a:solidFill>
              <a:latin typeface="Century Gothic" panose="020B0502020202020204" pitchFamily="34" charset="0"/>
            </a:rPr>
            <a:t>APRILE</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AnnoCalendario">
      <xdr:nvSpPr>
        <xdr:cNvPr id="6" name="Anno di calendario" descr="Anno di calendario">
          <a:extLst>
            <a:ext uri="{FF2B5EF4-FFF2-40B4-BE49-F238E27FC236}">
              <a16:creationId xmlns:a16="http://schemas.microsoft.com/office/drawing/2014/main" id="{28BF5BB3-1CB6-4753-BC18-831923F8916D}"/>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81B38D54-0E77-4D2C-A6CF-0A38F86B2B82}" type="TxLink">
            <a:rPr lang="en-US" sz="1600" b="0" i="0" u="none" strike="noStrike">
              <a:solidFill>
                <a:schemeClr val="bg1"/>
              </a:solidFill>
              <a:latin typeface="Century Gothic"/>
            </a:rPr>
            <a:pPr algn="ctr" rtl="0"/>
            <a:t>2025</a:t>
          </a:fld>
          <a:endParaRPr lang="en-US" sz="1600">
            <a:solidFill>
              <a:schemeClr val="bg1"/>
            </a:solidFill>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238125</xdr:colOff>
      <xdr:row>0</xdr:row>
      <xdr:rowOff>238126</xdr:rowOff>
    </xdr:from>
    <xdr:to>
      <xdr:col>2</xdr:col>
      <xdr:colOff>1352</xdr:colOff>
      <xdr:row>14</xdr:row>
      <xdr:rowOff>3</xdr:rowOff>
    </xdr:to>
    <xdr:sp macro="" textlink="">
      <xdr:nvSpPr>
        <xdr:cNvPr id="4" name="Titolo" descr="Mese di calendario: maggio">
          <a:extLst>
            <a:ext uri="{FF2B5EF4-FFF2-40B4-BE49-F238E27FC236}">
              <a16:creationId xmlns:a16="http://schemas.microsoft.com/office/drawing/2014/main" id="{D3193DA4-2818-437B-B402-50DC425D4195}"/>
            </a:ext>
          </a:extLst>
        </xdr:cNvPr>
        <xdr:cNvSpPr txBox="1"/>
      </xdr:nvSpPr>
      <xdr:spPr>
        <a:xfrm rot="16200000">
          <a:off x="-2652038" y="3328314"/>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it" sz="3600">
              <a:solidFill>
                <a:schemeClr val="bg1"/>
              </a:solidFill>
              <a:latin typeface="Century Gothic" panose="020B0502020202020204" pitchFamily="34" charset="0"/>
            </a:rPr>
            <a:t>MAGGIO</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AnnoCalendario">
      <xdr:nvSpPr>
        <xdr:cNvPr id="6" name="Anno di calendario" descr="Anno di calendario">
          <a:extLst>
            <a:ext uri="{FF2B5EF4-FFF2-40B4-BE49-F238E27FC236}">
              <a16:creationId xmlns:a16="http://schemas.microsoft.com/office/drawing/2014/main" id="{F9579838-AC69-4050-BB7C-A7ED2F2BA2B6}"/>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69BF58A7-3FEF-4E03-8E07-C64B64995E42}" type="TxLink">
            <a:rPr lang="en-US" sz="1600" b="0" i="0" u="none" strike="noStrike">
              <a:solidFill>
                <a:schemeClr val="bg1"/>
              </a:solidFill>
              <a:latin typeface="Century Gothic"/>
            </a:rPr>
            <a:pPr algn="ctr" rtl="0"/>
            <a:t>2025</a:t>
          </a:fld>
          <a:endParaRPr lang="en-US" sz="1600">
            <a:solidFill>
              <a:schemeClr val="bg1"/>
            </a:solidFill>
            <a:latin typeface="Century Gothic" panose="020B0502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238125</xdr:colOff>
      <xdr:row>0</xdr:row>
      <xdr:rowOff>238126</xdr:rowOff>
    </xdr:from>
    <xdr:to>
      <xdr:col>2</xdr:col>
      <xdr:colOff>1352</xdr:colOff>
      <xdr:row>14</xdr:row>
      <xdr:rowOff>3</xdr:rowOff>
    </xdr:to>
    <xdr:sp macro="" textlink="">
      <xdr:nvSpPr>
        <xdr:cNvPr id="4" name="Titolo" descr="Mese di calendario: giugno">
          <a:extLst>
            <a:ext uri="{FF2B5EF4-FFF2-40B4-BE49-F238E27FC236}">
              <a16:creationId xmlns:a16="http://schemas.microsoft.com/office/drawing/2014/main" id="{1D2DD5FA-C2C9-4F1C-AAA4-8D05231E789A}"/>
            </a:ext>
          </a:extLst>
        </xdr:cNvPr>
        <xdr:cNvSpPr txBox="1"/>
      </xdr:nvSpPr>
      <xdr:spPr>
        <a:xfrm rot="16200000">
          <a:off x="-2652038" y="3328314"/>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it" sz="3600">
              <a:solidFill>
                <a:schemeClr val="bg1"/>
              </a:solidFill>
              <a:latin typeface="Century Gothic" panose="020B0502020202020204" pitchFamily="34" charset="0"/>
            </a:rPr>
            <a:t>GIUGNO</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AnnoCalendario">
      <xdr:nvSpPr>
        <xdr:cNvPr id="6" name="Anno di calendario" descr="Anno di calendario">
          <a:extLst>
            <a:ext uri="{FF2B5EF4-FFF2-40B4-BE49-F238E27FC236}">
              <a16:creationId xmlns:a16="http://schemas.microsoft.com/office/drawing/2014/main" id="{CDE28479-E074-4581-B5CA-B0BE8908C03E}"/>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C171CF16-0B29-40F0-B015-3EE7A8F43537}" type="TxLink">
            <a:rPr lang="en-US" sz="1600" b="0" i="0" u="none" strike="noStrike">
              <a:solidFill>
                <a:schemeClr val="bg1"/>
              </a:solidFill>
              <a:latin typeface="Century Gothic"/>
            </a:rPr>
            <a:pPr algn="ctr" rtl="0"/>
            <a:t>2025</a:t>
          </a:fld>
          <a:endParaRPr lang="en-US" sz="1600">
            <a:solidFill>
              <a:schemeClr val="bg1"/>
            </a:solidFill>
            <a:latin typeface="Century Gothic" panose="020B0502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238125</xdr:colOff>
      <xdr:row>0</xdr:row>
      <xdr:rowOff>238126</xdr:rowOff>
    </xdr:from>
    <xdr:to>
      <xdr:col>2</xdr:col>
      <xdr:colOff>1352</xdr:colOff>
      <xdr:row>14</xdr:row>
      <xdr:rowOff>3</xdr:rowOff>
    </xdr:to>
    <xdr:sp macro="" textlink="">
      <xdr:nvSpPr>
        <xdr:cNvPr id="4" name="Titolo" descr="Mese di calendario: luglio">
          <a:extLst>
            <a:ext uri="{FF2B5EF4-FFF2-40B4-BE49-F238E27FC236}">
              <a16:creationId xmlns:a16="http://schemas.microsoft.com/office/drawing/2014/main" id="{29285F84-28DE-42CF-9502-C61B073257AC}"/>
            </a:ext>
          </a:extLst>
        </xdr:cNvPr>
        <xdr:cNvSpPr txBox="1"/>
      </xdr:nvSpPr>
      <xdr:spPr>
        <a:xfrm rot="16200000">
          <a:off x="-2652038" y="3328314"/>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it" sz="3600">
              <a:solidFill>
                <a:schemeClr val="bg1"/>
              </a:solidFill>
              <a:latin typeface="Century Gothic" panose="020B0502020202020204" pitchFamily="34" charset="0"/>
            </a:rPr>
            <a:t>LUGLIO</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AnnoCalendario">
      <xdr:nvSpPr>
        <xdr:cNvPr id="6" name="Anno di calendario" descr="Anno di calendario">
          <a:extLst>
            <a:ext uri="{FF2B5EF4-FFF2-40B4-BE49-F238E27FC236}">
              <a16:creationId xmlns:a16="http://schemas.microsoft.com/office/drawing/2014/main" id="{3939A971-FCE0-4C69-8251-DA7ADB6EA0C4}"/>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8993A4F5-7880-4F5D-AB9C-2A685E4BD105}" type="TxLink">
            <a:rPr lang="en-US" sz="1600" b="0" i="0" u="none" strike="noStrike">
              <a:solidFill>
                <a:schemeClr val="bg1"/>
              </a:solidFill>
              <a:latin typeface="Century Gothic"/>
            </a:rPr>
            <a:pPr algn="ctr" rtl="0"/>
            <a:t>2025</a:t>
          </a:fld>
          <a:endParaRPr lang="en-US" sz="1600">
            <a:solidFill>
              <a:schemeClr val="bg1"/>
            </a:solidFill>
            <a:latin typeface="Century Gothic" panose="020B0502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Titolo" descr="Mese di calendario: agosto">
          <a:extLst>
            <a:ext uri="{FF2B5EF4-FFF2-40B4-BE49-F238E27FC236}">
              <a16:creationId xmlns:a16="http://schemas.microsoft.com/office/drawing/2014/main" id="{1E986A51-51F6-4144-9A58-00573177AF1C}"/>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it" sz="3600">
              <a:solidFill>
                <a:schemeClr val="bg1"/>
              </a:solidFill>
              <a:latin typeface="Century Gothic" panose="020B0502020202020204" pitchFamily="34" charset="0"/>
            </a:rPr>
            <a:t>AGOSTO</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AnnoCalendario">
      <xdr:nvSpPr>
        <xdr:cNvPr id="6" name="Anno di calendario" descr="Anno di calendario">
          <a:extLst>
            <a:ext uri="{FF2B5EF4-FFF2-40B4-BE49-F238E27FC236}">
              <a16:creationId xmlns:a16="http://schemas.microsoft.com/office/drawing/2014/main" id="{709B1B31-86CA-4068-A573-989F6F365965}"/>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B1B95240-3ED1-4136-A550-785F41C761FC}" type="TxLink">
            <a:rPr lang="en-US" sz="1600" b="0" i="0" u="none" strike="noStrike">
              <a:solidFill>
                <a:schemeClr val="bg1"/>
              </a:solidFill>
              <a:latin typeface="Century Gothic"/>
            </a:rPr>
            <a:pPr algn="ctr" rtl="0"/>
            <a:t>2025</a:t>
          </a:fld>
          <a:endParaRPr lang="en-US" sz="1600">
            <a:solidFill>
              <a:schemeClr val="bg1"/>
            </a:solidFill>
            <a:latin typeface="Century Gothic" panose="020B0502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Titolo" descr="Mese di calendario: settembre">
          <a:extLst>
            <a:ext uri="{FF2B5EF4-FFF2-40B4-BE49-F238E27FC236}">
              <a16:creationId xmlns:a16="http://schemas.microsoft.com/office/drawing/2014/main" id="{080CA9D6-E4DF-411F-95FD-A2B17DA1EE3B}"/>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it" sz="3600">
              <a:solidFill>
                <a:schemeClr val="bg1"/>
              </a:solidFill>
              <a:latin typeface="Century Gothic" panose="020B0502020202020204" pitchFamily="34" charset="0"/>
            </a:rPr>
            <a:t>SETTEMBRE</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AnnoCalendario">
      <xdr:nvSpPr>
        <xdr:cNvPr id="6" name="Anno di calendario" descr="Anno di calendario">
          <a:extLst>
            <a:ext uri="{FF2B5EF4-FFF2-40B4-BE49-F238E27FC236}">
              <a16:creationId xmlns:a16="http://schemas.microsoft.com/office/drawing/2014/main" id="{28D5E392-E1DD-486E-B591-DD9D24095ADC}"/>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F61CCC78-D633-4923-87C3-E2B8380E080B}" type="TxLink">
            <a:rPr lang="en-US" sz="1600" b="0" i="0" u="none" strike="noStrike">
              <a:solidFill>
                <a:schemeClr val="bg1"/>
              </a:solidFill>
              <a:latin typeface="Century Gothic"/>
            </a:rPr>
            <a:pPr algn="ctr" rtl="0"/>
            <a:t>2025</a:t>
          </a:fld>
          <a:endParaRPr lang="en-US" sz="1600">
            <a:solidFill>
              <a:schemeClr val="bg1"/>
            </a:solidFill>
            <a:latin typeface="Century Gothic" panose="020B0502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Titolo" descr="Mese di calendario: ottobre">
          <a:extLst>
            <a:ext uri="{FF2B5EF4-FFF2-40B4-BE49-F238E27FC236}">
              <a16:creationId xmlns:a16="http://schemas.microsoft.com/office/drawing/2014/main" id="{AAD91773-9F6D-41BE-8BC0-40C9B763AC8A}"/>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it" sz="3600">
              <a:solidFill>
                <a:schemeClr val="bg1"/>
              </a:solidFill>
              <a:latin typeface="Century Gothic" panose="020B0502020202020204" pitchFamily="34" charset="0"/>
            </a:rPr>
            <a:t>OTTOBRE</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AnnoCalendario">
      <xdr:nvSpPr>
        <xdr:cNvPr id="6" name="Anno di calendario" descr="Anno di calendario">
          <a:extLst>
            <a:ext uri="{FF2B5EF4-FFF2-40B4-BE49-F238E27FC236}">
              <a16:creationId xmlns:a16="http://schemas.microsoft.com/office/drawing/2014/main" id="{072C193C-1B84-470D-A22E-2223ACF08D9D}"/>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1381135C-CF01-4189-8841-823D01D41448}" type="TxLink">
            <a:rPr lang="en-US" sz="1600" b="0" i="0" u="none" strike="noStrike">
              <a:solidFill>
                <a:schemeClr val="bg1"/>
              </a:solidFill>
              <a:latin typeface="Century Gothic"/>
            </a:rPr>
            <a:pPr algn="ctr" rtl="0"/>
            <a:t>2025</a:t>
          </a:fld>
          <a:endParaRPr lang="en-US" sz="1600">
            <a:solidFill>
              <a:schemeClr val="bg1"/>
            </a:solidFill>
            <a:latin typeface="Century Gothic" panose="020B0502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238125</xdr:colOff>
      <xdr:row>0</xdr:row>
      <xdr:rowOff>238126</xdr:rowOff>
    </xdr:from>
    <xdr:to>
      <xdr:col>2</xdr:col>
      <xdr:colOff>1352</xdr:colOff>
      <xdr:row>14</xdr:row>
      <xdr:rowOff>3</xdr:rowOff>
    </xdr:to>
    <xdr:sp macro="" textlink="">
      <xdr:nvSpPr>
        <xdr:cNvPr id="4" name="Titolo" descr="Mese di calendario: novembre">
          <a:extLst>
            <a:ext uri="{FF2B5EF4-FFF2-40B4-BE49-F238E27FC236}">
              <a16:creationId xmlns:a16="http://schemas.microsoft.com/office/drawing/2014/main" id="{3EC27FD5-639B-4206-BA5D-BD3438BB8A7A}"/>
            </a:ext>
          </a:extLst>
        </xdr:cNvPr>
        <xdr:cNvSpPr txBox="1"/>
      </xdr:nvSpPr>
      <xdr:spPr>
        <a:xfrm rot="16200000">
          <a:off x="-2652038" y="3328314"/>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it" sz="3600">
              <a:solidFill>
                <a:schemeClr val="bg1"/>
              </a:solidFill>
              <a:latin typeface="Century Gothic" panose="020B0502020202020204" pitchFamily="34" charset="0"/>
            </a:rPr>
            <a:t>NOVEMBRE</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AnnoCalendario">
      <xdr:nvSpPr>
        <xdr:cNvPr id="6" name="Anno di calendario" descr="Anno di calendario">
          <a:extLst>
            <a:ext uri="{FF2B5EF4-FFF2-40B4-BE49-F238E27FC236}">
              <a16:creationId xmlns:a16="http://schemas.microsoft.com/office/drawing/2014/main" id="{8C7718AE-59F7-48A7-8087-C85EFD2C10E4}"/>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6B1AF0F2-70DF-470A-8046-985FCC427D8B}" type="TxLink">
            <a:rPr lang="en-US" sz="1600" b="0" i="0" u="none" strike="noStrike">
              <a:solidFill>
                <a:schemeClr val="bg1"/>
              </a:solidFill>
              <a:latin typeface="Century Gothic"/>
            </a:rPr>
            <a:pPr algn="ctr" rtl="0"/>
            <a:t>2025</a:t>
          </a:fld>
          <a:endParaRPr lang="en-US" sz="1600">
            <a:solidFill>
              <a:schemeClr val="bg1"/>
            </a:solidFill>
            <a:latin typeface="Century Gothic" panose="020B0502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Titolo" descr="Mese di calendario: dicembre">
          <a:extLst>
            <a:ext uri="{FF2B5EF4-FFF2-40B4-BE49-F238E27FC236}">
              <a16:creationId xmlns:a16="http://schemas.microsoft.com/office/drawing/2014/main" id="{E99666B5-1FFA-4590-947B-FD37013C2960}"/>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it" sz="3600">
              <a:solidFill>
                <a:schemeClr val="bg1"/>
              </a:solidFill>
              <a:latin typeface="Century Gothic" panose="020B0502020202020204" pitchFamily="34" charset="0"/>
            </a:rPr>
            <a:t>DICEMBRE</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AnnoCalendario">
      <xdr:nvSpPr>
        <xdr:cNvPr id="6" name="Anno di calendario" descr="Anno di calendario">
          <a:extLst>
            <a:ext uri="{FF2B5EF4-FFF2-40B4-BE49-F238E27FC236}">
              <a16:creationId xmlns:a16="http://schemas.microsoft.com/office/drawing/2014/main" id="{8C017CDF-4065-410E-BB4B-4114848CDC64}"/>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A6B206E2-6C92-4FC6-B52C-C1A01C82CE05}" type="TxLink">
            <a:rPr lang="en-US" sz="1600" b="0" i="0" u="none" strike="noStrike">
              <a:solidFill>
                <a:schemeClr val="bg1"/>
              </a:solidFill>
              <a:latin typeface="Century Gothic"/>
            </a:rPr>
            <a:pPr algn="ctr" rtl="0"/>
            <a:t>2025</a:t>
          </a:fld>
          <a:endParaRPr lang="en-US" sz="1600">
            <a:solidFill>
              <a:schemeClr val="bg1"/>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ION_colors">
  <a:themeElements>
    <a:clrScheme name="ION">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ION">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autoPageBreaks="0" fitToPage="1"/>
  </sheetPr>
  <dimension ref="B1:L17"/>
  <sheetViews>
    <sheetView showGridLines="0" topLeftCell="B1" zoomScaleNormal="100" workbookViewId="0">
      <selection activeCell="D13" sqref="D13"/>
    </sheetView>
  </sheetViews>
  <sheetFormatPr defaultColWidth="9.796875" defaultRowHeight="13.8" x14ac:dyDescent="0.25"/>
  <cols>
    <col min="1" max="1" width="2.69921875" customWidth="1"/>
    <col min="2" max="2" width="21.69921875" customWidth="1"/>
    <col min="3" max="9" width="18.296875" customWidth="1"/>
    <col min="10" max="10" width="2.69921875" customWidth="1"/>
    <col min="11" max="11" width="22.19921875" customWidth="1"/>
    <col min="12" max="12" width="12.19921875" customWidth="1"/>
  </cols>
  <sheetData>
    <row r="1" spans="2:12" ht="19.95" customHeight="1" x14ac:dyDescent="0.25">
      <c r="B1" s="8">
        <f>AnnoCalendario</f>
        <v>2025</v>
      </c>
      <c r="K1" s="16" t="s">
        <v>1</v>
      </c>
      <c r="L1" s="16"/>
    </row>
    <row r="2" spans="2:12" ht="30" customHeight="1" x14ac:dyDescent="0.25">
      <c r="B2" s="8" t="str">
        <f>UPPER(TEXT(C5,"mmmm"))</f>
        <v>GENNAIO</v>
      </c>
      <c r="C2" s="4" t="str">
        <f>UPPER(TEXT(InizioSettimana,"ggg"))</f>
        <v>LUN</v>
      </c>
      <c r="D2" s="4" t="str">
        <f t="shared" ref="D2:I2" si="0">UPPER(TEXT(D3,"ggg"))</f>
        <v>MAR</v>
      </c>
      <c r="E2" s="4" t="str">
        <f t="shared" si="0"/>
        <v>MER</v>
      </c>
      <c r="F2" s="4" t="str">
        <f t="shared" si="0"/>
        <v>GIO</v>
      </c>
      <c r="G2" s="4" t="str">
        <f t="shared" si="0"/>
        <v>VEN</v>
      </c>
      <c r="H2" s="4" t="str">
        <f t="shared" si="0"/>
        <v>SAB</v>
      </c>
      <c r="I2" s="4" t="str">
        <f t="shared" si="0"/>
        <v>DOM</v>
      </c>
      <c r="K2" s="4" t="s">
        <v>2</v>
      </c>
      <c r="L2" s="3">
        <v>2025</v>
      </c>
    </row>
    <row r="3" spans="2:12" ht="19.5" customHeight="1" x14ac:dyDescent="0.25">
      <c r="B3" s="11"/>
      <c r="C3" s="12">
        <f t="array" ref="C3:I3">GiorniESettimane+DATE(AnnoCalendario,1,1)-WEEKDAY(DATE(AnnoCalendario,1,1),(InizioSettimana="LUN")+1)+1</f>
        <v>45656</v>
      </c>
      <c r="D3" s="12">
        <v>45657</v>
      </c>
      <c r="E3" s="12">
        <v>45658</v>
      </c>
      <c r="F3" s="12">
        <v>45659</v>
      </c>
      <c r="G3" s="12">
        <v>45660</v>
      </c>
      <c r="H3" s="12">
        <v>45661</v>
      </c>
      <c r="I3" s="12">
        <v>45662</v>
      </c>
      <c r="K3" s="4" t="s">
        <v>3</v>
      </c>
      <c r="L3" s="3" t="s">
        <v>219</v>
      </c>
    </row>
    <row r="4" spans="2:12" ht="75" customHeight="1" x14ac:dyDescent="0.25">
      <c r="C4" s="7"/>
      <c r="E4" s="7" t="s">
        <v>4</v>
      </c>
      <c r="F4" s="7" t="s">
        <v>5</v>
      </c>
      <c r="G4" s="7" t="s">
        <v>6</v>
      </c>
      <c r="H4" s="7"/>
      <c r="I4" s="7"/>
    </row>
    <row r="5" spans="2:12" ht="19.5" customHeight="1" x14ac:dyDescent="0.25">
      <c r="C5" s="12">
        <f t="array" ref="C5:I5">GiorniESettimane+DATE(AnnoCalendario,1,1)-WEEKDAY(DATE(AnnoCalendario,1,1),(InizioSettimana="LUN")+1)+8</f>
        <v>45663</v>
      </c>
      <c r="D5" s="12">
        <v>45664</v>
      </c>
      <c r="E5" s="12">
        <v>45665</v>
      </c>
      <c r="F5" s="12">
        <v>45666</v>
      </c>
      <c r="G5" s="12">
        <v>45667</v>
      </c>
      <c r="H5" s="12">
        <v>45668</v>
      </c>
      <c r="I5" s="12">
        <v>45669</v>
      </c>
    </row>
    <row r="6" spans="2:12" ht="75" customHeight="1" x14ac:dyDescent="0.25">
      <c r="C6" s="7" t="s">
        <v>7</v>
      </c>
      <c r="D6" s="7" t="s">
        <v>9</v>
      </c>
      <c r="E6" s="7" t="s">
        <v>8</v>
      </c>
      <c r="F6" s="7" t="s">
        <v>10</v>
      </c>
      <c r="G6" s="7" t="s">
        <v>11</v>
      </c>
      <c r="H6" s="7"/>
      <c r="I6" s="7"/>
    </row>
    <row r="7" spans="2:12" ht="19.5" customHeight="1" x14ac:dyDescent="0.25">
      <c r="C7" s="12">
        <f t="array" ref="C7:I7">GiorniESettimane+DATE(AnnoCalendario,1,1)-WEEKDAY(DATE(AnnoCalendario,1,1),(InizioSettimana="LUN")+1)+15</f>
        <v>45670</v>
      </c>
      <c r="D7" s="27">
        <v>45671</v>
      </c>
      <c r="E7" s="12">
        <v>45672</v>
      </c>
      <c r="F7" s="12">
        <v>45673</v>
      </c>
      <c r="G7" s="12">
        <v>45674</v>
      </c>
      <c r="H7" s="12">
        <v>45675</v>
      </c>
      <c r="I7" s="12">
        <v>45676</v>
      </c>
    </row>
    <row r="8" spans="2:12" ht="75" customHeight="1" x14ac:dyDescent="0.25">
      <c r="C8" s="7" t="s">
        <v>12</v>
      </c>
      <c r="D8" s="7" t="s">
        <v>220</v>
      </c>
      <c r="E8" s="7" t="s">
        <v>13</v>
      </c>
      <c r="F8" s="7" t="s">
        <v>15</v>
      </c>
      <c r="G8" s="7" t="s">
        <v>14</v>
      </c>
      <c r="H8" s="7"/>
      <c r="I8" s="7"/>
    </row>
    <row r="9" spans="2:12" ht="19.5" customHeight="1" x14ac:dyDescent="0.25">
      <c r="C9" s="12">
        <f t="array" ref="C9:I9">GiorniESettimane+DATE(AnnoCalendario,1,1)-WEEKDAY(DATE(AnnoCalendario,1,1),(InizioSettimana="LUN")+1)+22</f>
        <v>45677</v>
      </c>
      <c r="D9" s="27">
        <v>45678</v>
      </c>
      <c r="E9" s="12">
        <v>45679</v>
      </c>
      <c r="F9" s="12">
        <v>45680</v>
      </c>
      <c r="G9" s="12">
        <v>45681</v>
      </c>
      <c r="H9" s="12">
        <v>45682</v>
      </c>
      <c r="I9" s="12">
        <v>45683</v>
      </c>
    </row>
    <row r="10" spans="2:12" ht="75" customHeight="1" x14ac:dyDescent="0.25">
      <c r="C10" s="7" t="s">
        <v>16</v>
      </c>
      <c r="D10" s="7" t="s">
        <v>17</v>
      </c>
      <c r="E10" s="7" t="s">
        <v>18</v>
      </c>
      <c r="F10" s="7" t="s">
        <v>19</v>
      </c>
      <c r="G10" s="7" t="s">
        <v>20</v>
      </c>
      <c r="H10" s="7"/>
      <c r="I10" s="7"/>
    </row>
    <row r="11" spans="2:12" ht="19.5" customHeight="1" x14ac:dyDescent="0.25">
      <c r="C11" s="12">
        <f t="array" ref="C11:I11">GiorniESettimane+DATE(AnnoCalendario,1,1)-WEEKDAY(DATE(AnnoCalendario,1,1),(InizioSettimana="LUN")+1)+29</f>
        <v>45684</v>
      </c>
      <c r="D11" s="27">
        <v>45685</v>
      </c>
      <c r="E11" s="12">
        <v>45686</v>
      </c>
      <c r="F11" s="12">
        <v>45687</v>
      </c>
      <c r="G11" s="12">
        <v>45688</v>
      </c>
      <c r="H11" s="12">
        <v>45689</v>
      </c>
      <c r="I11" s="12">
        <v>45690</v>
      </c>
    </row>
    <row r="12" spans="2:12" ht="75" customHeight="1" x14ac:dyDescent="0.25">
      <c r="C12" s="7" t="s">
        <v>21</v>
      </c>
      <c r="D12" s="7" t="s">
        <v>22</v>
      </c>
      <c r="E12" s="7" t="s">
        <v>23</v>
      </c>
      <c r="F12" s="7" t="s">
        <v>24</v>
      </c>
      <c r="G12" s="5" t="s">
        <v>25</v>
      </c>
      <c r="H12" s="7"/>
      <c r="I12" s="7"/>
    </row>
    <row r="13" spans="2:12" ht="19.5" customHeight="1" x14ac:dyDescent="0.25">
      <c r="C13" s="12">
        <f t="array" ref="C13:D13">GiorniESettimane+DATE(AnnoCalendario,1,1)-WEEKDAY(DATE(AnnoCalendario,1,1),(InizioSettimana="LUN")+1)+36</f>
        <v>45691</v>
      </c>
      <c r="D13" s="12">
        <v>45692</v>
      </c>
      <c r="E13" s="17" t="s">
        <v>0</v>
      </c>
      <c r="F13" s="18"/>
      <c r="G13" s="18"/>
      <c r="H13" s="18"/>
      <c r="I13" s="18"/>
    </row>
    <row r="14" spans="2:12" ht="75" customHeight="1" x14ac:dyDescent="0.25">
      <c r="C14" s="7"/>
      <c r="D14" s="7"/>
      <c r="E14" s="17"/>
      <c r="F14" s="18"/>
      <c r="G14" s="18"/>
      <c r="H14" s="18"/>
      <c r="I14" s="18"/>
    </row>
    <row r="15" spans="2:12" ht="16.5" customHeight="1" x14ac:dyDescent="0.25"/>
    <row r="16" spans="2:12" ht="16.5" customHeight="1" x14ac:dyDescent="0.25"/>
    <row r="17" ht="16.5" customHeight="1" x14ac:dyDescent="0.25"/>
  </sheetData>
  <mergeCells count="3">
    <mergeCell ref="K1:L1"/>
    <mergeCell ref="E13:E14"/>
    <mergeCell ref="F13:I14"/>
  </mergeCells>
  <conditionalFormatting sqref="C3:C5 C7 C9 C13:C14 C11">
    <cfRule type="expression" dxfId="130" priority="8">
      <formula>C$2="DOM"</formula>
    </cfRule>
  </conditionalFormatting>
  <conditionalFormatting sqref="C3:H3">
    <cfRule type="expression" dxfId="129" priority="9">
      <formula>DAY(C3)&gt;8</formula>
    </cfRule>
  </conditionalFormatting>
  <conditionalFormatting sqref="C11:I11 C13:D13">
    <cfRule type="expression" dxfId="128" priority="10">
      <formula>AND(DAY(C11)&gt;=1,DAY(C11)&lt;=15)</formula>
    </cfRule>
  </conditionalFormatting>
  <conditionalFormatting sqref="H3:I12">
    <cfRule type="expression" dxfId="127" priority="7">
      <formula>H$2="SAB"</formula>
    </cfRule>
  </conditionalFormatting>
  <conditionalFormatting sqref="I3:I12">
    <cfRule type="expression" dxfId="126" priority="6">
      <formula>$I$2="DOM"</formula>
    </cfRule>
  </conditionalFormatting>
  <conditionalFormatting sqref="G4 G6 G8 G10">
    <cfRule type="expression" dxfId="124" priority="14">
      <formula>C$2="DOM"</formula>
    </cfRule>
  </conditionalFormatting>
  <conditionalFormatting sqref="G12">
    <cfRule type="expression" dxfId="122" priority="5">
      <formula>DAY(G12)&gt;8</formula>
    </cfRule>
  </conditionalFormatting>
  <conditionalFormatting sqref="H4">
    <cfRule type="expression" dxfId="121" priority="4">
      <formula>$I$2="DOM"</formula>
    </cfRule>
  </conditionalFormatting>
  <conditionalFormatting sqref="H6">
    <cfRule type="expression" dxfId="120" priority="3">
      <formula>$I$2="DOM"</formula>
    </cfRule>
  </conditionalFormatting>
  <conditionalFormatting sqref="H8">
    <cfRule type="expression" dxfId="119" priority="2">
      <formula>$I$2="DOM"</formula>
    </cfRule>
  </conditionalFormatting>
  <conditionalFormatting sqref="H10">
    <cfRule type="expression" dxfId="118" priority="1">
      <formula>$I$2="DOM"</formula>
    </cfRule>
  </conditionalFormatting>
  <dataValidations count="13">
    <dataValidation allowBlank="1" showInputMessage="1" showErrorMessage="1" prompt="Il mese del foglio di lavoro si trova in questa cella. Il calendario inizia a destra e contiene date del mese precedente, corrente e successivo. L'anno si trova nella cella sottostante. Le note mensili possono essere immesse nella cella F13" sqref="B2" xr:uid="{00000000-0002-0000-0000-000000000000}"/>
    <dataValidation allowBlank="1" showInputMessage="1" showErrorMessage="1" prompt="L'anno in questa cella viene aggiornato automaticamente in base all'anno immesso nella cella L2. Il mese per questo foglio di lavoro si trova nella cella sottostante. Le impostazioni del calendario iniziano nella cella K1" sqref="B1" xr:uid="{00000000-0002-0000-0000-000001000000}"/>
    <dataValidation allowBlank="1" showInputMessage="1" showErrorMessage="1" prompt="Immettere le note nella cella a destra" sqref="E13:E14" xr:uid="{00000000-0002-0000-0000-000002000000}"/>
    <dataValidation allowBlank="1" showInputMessage="1" showErrorMessage="1" prompt="Immettere le note in questa cella" sqref="F13:I14" xr:uid="{00000000-0002-0000-0000-000003000000}"/>
    <dataValidation allowBlank="1" showInputMessage="1" showErrorMessage="1" prompt="I giorni della settimana in questa riga vengono determinati automaticamente in base all'inizio della settimana immesso nella cella L3" sqref="C2" xr:uid="{00000000-0002-0000-0000-000004000000}"/>
    <dataValidation allowBlank="1" showInputMessage="1" showErrorMessage="1" prompt="In questa cartella di lavoro si può creare un calendario per qualsiasi anno. Personalizzare l'anno e il primo giorno della settimana nelle celle L2 e L3. Ogni mese viene aggiornato automaticamente in fogli di lavoro separati" sqref="A1" xr:uid="{00000000-0002-0000-0000-000005000000}"/>
    <dataValidation allowBlank="1" showInputMessage="1" showErrorMessage="1" prompt="Selezionare il giorno di inizio della settimana nella cella a destra" sqref="K3" xr:uid="{00000000-0002-0000-0000-000006000000}"/>
    <dataValidation allowBlank="1" showInputMessage="1" showErrorMessage="1" prompt="Immettere l'anno in questa cella" sqref="L2" xr:uid="{00000000-0002-0000-0000-000007000000}"/>
    <dataValidation allowBlank="1" showInputMessage="1" showErrorMessage="1" prompt="Immettere l'anno nella cella a destra" sqref="K2" xr:uid="{00000000-0002-0000-0000-000008000000}"/>
    <dataValidation allowBlank="1" showInputMessage="1" showErrorMessage="1" prompt="Immettere le impostazioni del calendario nelle celle sottostanti. Queste celle non verranno stampate" sqref="K1" xr:uid="{00000000-0002-0000-0000-000009000000}"/>
    <dataValidation type="list" errorStyle="warning" allowBlank="1" showInputMessage="1" showErrorMessage="1" error="Selezionare un giorno di inizio della settimana dall'elenco. Selezionare Annulla, quindi premere ALT+freccia GIÙ e poi INVIO per effettuare una selezione" prompt="Selezionare il giorno di inizio della settimana in questa cella. Premere ALT+freccia GIÙ per aprire l'elenco a discesa e quindi INVIO per effettuare una selezione" sqref="L3" xr:uid="{00000000-0002-0000-0000-00000A000000}">
      <formula1>"DOM,LUN"</formula1>
    </dataValidation>
    <dataValidation allowBlank="1" showInputMessage="1" showErrorMessage="1" prompt="I giorni di calendario in questa riga e nelle righe 5, 7, 9, 11 e 13 vengono aggiornati automaticamente. Se questa cella non contiene il numero 1, si tratta di un giorno del mese precedente. Immettere le note del mese nella cella F13" sqref="C3" xr:uid="{00000000-0002-0000-0000-00000B000000}"/>
    <dataValidation allowBlank="1" showInputMessage="1" showErrorMessage="1" prompt="Immettere le note giornaliere in base al giorno del calendario riportato sopra nelle celle in questa riga e nelle righe 6, 8, 10, 12 e 14, nelle colonne da C a I" sqref="C4" xr:uid="{00000000-0002-0000-0000-00000C000000}"/>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autoPageBreaks="0" fitToPage="1"/>
  </sheetPr>
  <dimension ref="B1:I17"/>
  <sheetViews>
    <sheetView showGridLines="0" topLeftCell="A8" zoomScaleNormal="100" workbookViewId="0">
      <selection activeCell="G12" sqref="G12"/>
    </sheetView>
  </sheetViews>
  <sheetFormatPr defaultColWidth="9.796875" defaultRowHeight="13.8" x14ac:dyDescent="0.25"/>
  <cols>
    <col min="1" max="1" width="2.69921875" customWidth="1"/>
    <col min="2" max="2" width="21.69921875" customWidth="1"/>
    <col min="3" max="9" width="18.296875" customWidth="1"/>
    <col min="10" max="10" width="2.69921875" customWidth="1"/>
    <col min="11" max="11" width="8.69921875" customWidth="1"/>
  </cols>
  <sheetData>
    <row r="1" spans="2:9" ht="19.95" customHeight="1" x14ac:dyDescent="0.25">
      <c r="B1" s="9">
        <f>AnnoCalendario</f>
        <v>2025</v>
      </c>
    </row>
    <row r="2" spans="2:9" ht="30" customHeight="1" x14ac:dyDescent="0.25">
      <c r="B2" s="10" t="str">
        <f>UPPER(TEXT(C5,"mmmm"))</f>
        <v>FEBBRAIO</v>
      </c>
      <c r="C2" s="4" t="str">
        <f>UPPER(TEXT(InizioSettimana,"ggg"))</f>
        <v>LUN</v>
      </c>
      <c r="D2" s="4" t="str">
        <f t="shared" ref="D2:I2" si="0">UPPER(TEXT(D3,"ggg"))</f>
        <v>MAR</v>
      </c>
      <c r="E2" s="4" t="str">
        <f t="shared" si="0"/>
        <v>MER</v>
      </c>
      <c r="F2" s="4" t="str">
        <f t="shared" si="0"/>
        <v>GIO</v>
      </c>
      <c r="G2" s="4" t="str">
        <f t="shared" si="0"/>
        <v>VEN</v>
      </c>
      <c r="H2" s="4" t="str">
        <f t="shared" si="0"/>
        <v>SAB</v>
      </c>
      <c r="I2" s="4" t="str">
        <f t="shared" si="0"/>
        <v>DOM</v>
      </c>
    </row>
    <row r="3" spans="2:9" ht="19.5" customHeight="1" x14ac:dyDescent="0.25">
      <c r="B3" s="11"/>
      <c r="C3" s="12">
        <f t="array" ref="C3:I3">GiorniESettimane+DATE(AnnoCalendario,2,1)-WEEKDAY(DATE(AnnoCalendario,2,1),(InizioSettimana="LUN")+1)+1</f>
        <v>45684</v>
      </c>
      <c r="D3" s="12">
        <v>45685</v>
      </c>
      <c r="E3" s="12">
        <v>45686</v>
      </c>
      <c r="F3" s="12">
        <v>45687</v>
      </c>
      <c r="G3" s="12">
        <v>45688</v>
      </c>
      <c r="H3" s="12">
        <v>45689</v>
      </c>
      <c r="I3" s="12">
        <v>45690</v>
      </c>
    </row>
    <row r="4" spans="2:9" ht="75" customHeight="1" x14ac:dyDescent="0.25">
      <c r="C4" s="5"/>
      <c r="D4" s="5"/>
      <c r="E4" s="5"/>
      <c r="G4" s="5"/>
      <c r="H4" s="5"/>
      <c r="I4" s="5"/>
    </row>
    <row r="5" spans="2:9" ht="19.5" customHeight="1" x14ac:dyDescent="0.25">
      <c r="C5" s="12">
        <f t="array" ref="C5:I5">GiorniESettimane+DATE(AnnoCalendario,2,1)-WEEKDAY(DATE(AnnoCalendario,2,1),(InizioSettimana="LUN")+1)+8</f>
        <v>45691</v>
      </c>
      <c r="D5" s="12">
        <v>45692</v>
      </c>
      <c r="E5" s="12">
        <v>45693</v>
      </c>
      <c r="F5" s="12">
        <v>45694</v>
      </c>
      <c r="G5" s="12">
        <v>45695</v>
      </c>
      <c r="H5" s="12">
        <v>45696</v>
      </c>
      <c r="I5" s="12">
        <v>45697</v>
      </c>
    </row>
    <row r="6" spans="2:9" ht="75" customHeight="1" x14ac:dyDescent="0.25">
      <c r="C6" s="5" t="s">
        <v>26</v>
      </c>
      <c r="D6" s="5" t="s">
        <v>27</v>
      </c>
      <c r="E6" s="7" t="s">
        <v>28</v>
      </c>
      <c r="F6" s="7" t="s">
        <v>29</v>
      </c>
      <c r="G6" s="7" t="s">
        <v>30</v>
      </c>
      <c r="H6" s="7"/>
      <c r="I6" s="7"/>
    </row>
    <row r="7" spans="2:9" ht="19.5" customHeight="1" x14ac:dyDescent="0.25">
      <c r="C7" s="12">
        <f t="array" ref="C7:I7">GiorniESettimane+DATE(AnnoCalendario,2,1)-WEEKDAY(DATE(AnnoCalendario,2,1),(InizioSettimana="LUN")+1)+15</f>
        <v>45698</v>
      </c>
      <c r="D7" s="12">
        <v>45699</v>
      </c>
      <c r="E7" s="12">
        <v>45700</v>
      </c>
      <c r="F7" s="12">
        <v>45701</v>
      </c>
      <c r="G7" s="12">
        <v>45702</v>
      </c>
      <c r="H7" s="12">
        <v>45703</v>
      </c>
      <c r="I7" s="12">
        <v>45704</v>
      </c>
    </row>
    <row r="8" spans="2:9" ht="75" customHeight="1" x14ac:dyDescent="0.25">
      <c r="C8" s="7" t="s">
        <v>31</v>
      </c>
      <c r="D8" s="7" t="s">
        <v>32</v>
      </c>
      <c r="E8" s="7" t="s">
        <v>33</v>
      </c>
      <c r="F8" s="7" t="s">
        <v>221</v>
      </c>
      <c r="G8" s="7" t="s">
        <v>34</v>
      </c>
      <c r="H8" s="7"/>
      <c r="I8" s="7"/>
    </row>
    <row r="9" spans="2:9" ht="19.5" customHeight="1" x14ac:dyDescent="0.25">
      <c r="C9" s="12">
        <f t="array" ref="C9:I9">GiorniESettimane+DATE(AnnoCalendario,2,1)-WEEKDAY(DATE(AnnoCalendario,2,1),(InizioSettimana="LUN")+1)+22</f>
        <v>45705</v>
      </c>
      <c r="D9" s="12">
        <v>45706</v>
      </c>
      <c r="E9" s="12">
        <v>45707</v>
      </c>
      <c r="F9" s="12">
        <v>45708</v>
      </c>
      <c r="G9" s="12">
        <v>45709</v>
      </c>
      <c r="H9" s="12">
        <v>45710</v>
      </c>
      <c r="I9" s="12">
        <v>45711</v>
      </c>
    </row>
    <row r="10" spans="2:9" ht="75" customHeight="1" x14ac:dyDescent="0.25">
      <c r="C10" s="7" t="s">
        <v>35</v>
      </c>
      <c r="D10" s="7" t="s">
        <v>36</v>
      </c>
      <c r="E10" s="7" t="s">
        <v>37</v>
      </c>
      <c r="F10" s="7" t="s">
        <v>38</v>
      </c>
      <c r="G10" s="7" t="s">
        <v>39</v>
      </c>
      <c r="H10" s="7"/>
      <c r="I10" s="7"/>
    </row>
    <row r="11" spans="2:9" ht="19.5" customHeight="1" x14ac:dyDescent="0.25">
      <c r="C11" s="12">
        <f t="array" ref="C11:I11">GiorniESettimane+DATE(AnnoCalendario,2,1)-WEEKDAY(DATE(AnnoCalendario,2,1),(InizioSettimana="LUN")+1)+29</f>
        <v>45712</v>
      </c>
      <c r="D11" s="12">
        <v>45713</v>
      </c>
      <c r="E11" s="12">
        <v>45714</v>
      </c>
      <c r="F11" s="12">
        <v>45715</v>
      </c>
      <c r="G11" s="12">
        <v>45716</v>
      </c>
      <c r="H11" s="12">
        <v>45717</v>
      </c>
      <c r="I11" s="12">
        <v>45718</v>
      </c>
    </row>
    <row r="12" spans="2:9" ht="75" customHeight="1" x14ac:dyDescent="0.25">
      <c r="C12" s="7" t="s">
        <v>40</v>
      </c>
      <c r="D12" s="7" t="s">
        <v>41</v>
      </c>
      <c r="E12" s="7" t="s">
        <v>42</v>
      </c>
      <c r="F12" s="7" t="s">
        <v>43</v>
      </c>
      <c r="G12" s="5" t="s">
        <v>44</v>
      </c>
      <c r="H12" s="7"/>
      <c r="I12" s="7"/>
    </row>
    <row r="13" spans="2:9" ht="19.5" customHeight="1" x14ac:dyDescent="0.25">
      <c r="C13" s="12">
        <f t="array" ref="C13:D13">GiorniESettimane+DATE(AnnoCalendario,2,1)-WEEKDAY(DATE(AnnoCalendario,2,1),(InizioSettimana="LUN")+1)+36</f>
        <v>45719</v>
      </c>
      <c r="D13" s="12">
        <v>45720</v>
      </c>
      <c r="E13" s="19" t="s">
        <v>0</v>
      </c>
      <c r="F13" s="20"/>
      <c r="G13" s="20"/>
      <c r="H13" s="20"/>
      <c r="I13" s="20"/>
    </row>
    <row r="14" spans="2:9" ht="75" customHeight="1" x14ac:dyDescent="0.25">
      <c r="C14" s="7"/>
      <c r="D14" s="7"/>
      <c r="E14" s="19"/>
      <c r="F14" s="20"/>
      <c r="G14" s="20"/>
      <c r="H14" s="20"/>
      <c r="I14" s="20"/>
    </row>
    <row r="15" spans="2:9" ht="16.5" customHeight="1" x14ac:dyDescent="0.25"/>
    <row r="16" spans="2:9" ht="16.5" customHeight="1" x14ac:dyDescent="0.25"/>
    <row r="17" ht="16.5" customHeight="1" x14ac:dyDescent="0.25"/>
  </sheetData>
  <mergeCells count="2">
    <mergeCell ref="E13:E14"/>
    <mergeCell ref="F13:I14"/>
  </mergeCells>
  <conditionalFormatting sqref="C3:C5 C13:C14 C11 C9 C7">
    <cfRule type="expression" dxfId="117" priority="9">
      <formula>C$2="DOM"</formula>
    </cfRule>
  </conditionalFormatting>
  <conditionalFormatting sqref="C3:H3 C4:E4 G4:H4">
    <cfRule type="expression" dxfId="116" priority="10">
      <formula>DAY(C3)&gt;8</formula>
    </cfRule>
  </conditionalFormatting>
  <conditionalFormatting sqref="C11:I11 C13:D13">
    <cfRule type="expression" dxfId="115" priority="11">
      <formula>AND(DAY(C11)&gt;=1,DAY(C11)&lt;=15)</formula>
    </cfRule>
  </conditionalFormatting>
  <conditionalFormatting sqref="H3:I12">
    <cfRule type="expression" dxfId="114" priority="8">
      <formula>H$2="SAB"</formula>
    </cfRule>
  </conditionalFormatting>
  <conditionalFormatting sqref="I3:I12">
    <cfRule type="expression" dxfId="113" priority="7">
      <formula>$I$2="DOM"</formula>
    </cfRule>
  </conditionalFormatting>
  <conditionalFormatting sqref="D12">
    <cfRule type="expression" dxfId="112" priority="6">
      <formula>E$2="SAB"</formula>
    </cfRule>
  </conditionalFormatting>
  <conditionalFormatting sqref="D10">
    <cfRule type="expression" dxfId="111" priority="5">
      <formula>E$2="SAB"</formula>
    </cfRule>
  </conditionalFormatting>
  <conditionalFormatting sqref="D8">
    <cfRule type="expression" dxfId="110" priority="4">
      <formula>E$2="SAB"</formula>
    </cfRule>
  </conditionalFormatting>
  <conditionalFormatting sqref="C6:D6">
    <cfRule type="expression" dxfId="109" priority="3">
      <formula>DAY(C6)&gt;8</formula>
    </cfRule>
  </conditionalFormatting>
  <conditionalFormatting sqref="D6">
    <cfRule type="expression" dxfId="108" priority="2">
      <formula>D$2="SAB"</formula>
    </cfRule>
  </conditionalFormatting>
  <conditionalFormatting sqref="G12">
    <cfRule type="expression" dxfId="107" priority="1">
      <formula>DAY(G12)&gt;8</formula>
    </cfRule>
  </conditionalFormatting>
  <dataValidations xWindow="1003" yWindow="783" count="8">
    <dataValidation allowBlank="1" showInputMessage="1" showErrorMessage="1" prompt="Calendario del mese di febbraio" sqref="A1" xr:uid="{00000000-0002-0000-0100-000000000000}"/>
    <dataValidation allowBlank="1" showInputMessage="1" showErrorMessage="1" prompt="Questa riga contiene i nomi dei giorni della settimana per il calendario. Questa cella contiene il giorno iniziale della settimana. Per cambiare il giorno iniziale, selezionare un altro giorno della settimana nella cella L3 del foglio di lavoro Gennaio" sqref="C2" xr:uid="{00000000-0002-0000-0100-000001000000}"/>
    <dataValidation allowBlank="1" showInputMessage="1" showErrorMessage="1" prompt="Immettere le note in questa cella" sqref="F13:I14" xr:uid="{00000000-0002-0000-0100-000002000000}"/>
    <dataValidation allowBlank="1" showInputMessage="1" showErrorMessage="1" prompt="Immettere le note nella cella a destra" sqref="E13:E14" xr:uid="{00000000-0002-0000-0100-000003000000}"/>
    <dataValidation allowBlank="1" showInputMessage="1" showErrorMessage="1" prompt="L'anno in questa cella viene aggiornato automaticamente in base all'anno immesso nel foglio di lavoro Gennaio. Il mese per questo foglio di lavoro si trova nella cella sottostante" sqref="B1" xr:uid="{00000000-0002-0000-0100-000004000000}"/>
    <dataValidation allowBlank="1" showInputMessage="1" showErrorMessage="1" prompt="Il mese del foglio di lavoro si trova in questa cella. Il calendario inizia a destra e contiene date del mese precedente, corrente e successivo. L'anno si trova nella cella sottostante. Le note mensili possono essere immesse nella cella F13" sqref="B2" xr:uid="{00000000-0002-0000-0100-000005000000}"/>
    <dataValidation allowBlank="1" showInputMessage="1" showErrorMessage="1" prompt="I giorni di calendario in questa riga e nelle righe 5, 7, 9, 11 e 13 vengono aggiornati automaticamente. Se questa cella non contiene il numero 1, si tratta di un giorno del mese precedente. Immettere le note del mese nella cella F13" sqref="C3" xr:uid="{00000000-0002-0000-0100-000006000000}"/>
    <dataValidation allowBlank="1" showInputMessage="1" showErrorMessage="1" prompt="Immettere le note giornaliere in base al giorno del calendario riportato sopra nelle celle in questa riga e nelle righe 6, 8, 10, 12 e 14, nelle colonne da C a I" sqref="C4" xr:uid="{00000000-0002-0000-0100-000007000000}"/>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autoPageBreaks="0" fitToPage="1"/>
  </sheetPr>
  <dimension ref="B1:I17"/>
  <sheetViews>
    <sheetView showGridLines="0" topLeftCell="A7" zoomScaleNormal="100" workbookViewId="0">
      <selection activeCell="C14" sqref="C14"/>
    </sheetView>
  </sheetViews>
  <sheetFormatPr defaultColWidth="9.796875" defaultRowHeight="13.8" x14ac:dyDescent="0.25"/>
  <cols>
    <col min="1" max="1" width="2.69921875" customWidth="1"/>
    <col min="2" max="2" width="21.69921875" customWidth="1"/>
    <col min="3" max="9" width="18.296875" customWidth="1"/>
    <col min="10" max="10" width="2.69921875" customWidth="1"/>
    <col min="11" max="11" width="8.69921875" customWidth="1"/>
  </cols>
  <sheetData>
    <row r="1" spans="2:9" ht="19.95" customHeight="1" x14ac:dyDescent="0.25">
      <c r="B1" s="9">
        <f>AnnoCalendario</f>
        <v>2025</v>
      </c>
    </row>
    <row r="2" spans="2:9" ht="30" customHeight="1" x14ac:dyDescent="0.25">
      <c r="B2" s="10" t="str">
        <f>UPPER(TEXT(C5,"mmmm"))</f>
        <v>MARZO</v>
      </c>
      <c r="C2" s="4" t="str">
        <f>UPPER(TEXT(InizioSettimana,"ggg"))</f>
        <v>LUN</v>
      </c>
      <c r="D2" s="4" t="str">
        <f t="shared" ref="D2:I2" si="0">UPPER(TEXT(D3,"ggg"))</f>
        <v>MAR</v>
      </c>
      <c r="E2" s="4" t="str">
        <f t="shared" si="0"/>
        <v>MER</v>
      </c>
      <c r="F2" s="4" t="str">
        <f t="shared" si="0"/>
        <v>GIO</v>
      </c>
      <c r="G2" s="4" t="str">
        <f t="shared" si="0"/>
        <v>VEN</v>
      </c>
      <c r="H2" s="4" t="str">
        <f t="shared" si="0"/>
        <v>SAB</v>
      </c>
      <c r="I2" s="4" t="str">
        <f t="shared" si="0"/>
        <v>DOM</v>
      </c>
    </row>
    <row r="3" spans="2:9" ht="19.5" customHeight="1" x14ac:dyDescent="0.25">
      <c r="B3" s="11"/>
      <c r="C3" s="12">
        <f t="array" ref="C3:I3">GiorniESettimane+DATE(AnnoCalendario,3,1)-WEEKDAY(DATE(AnnoCalendario,3,1),(InizioSettimana="LUN")+1)+1</f>
        <v>45712</v>
      </c>
      <c r="D3" s="12">
        <v>45713</v>
      </c>
      <c r="E3" s="12">
        <v>45714</v>
      </c>
      <c r="F3" s="12">
        <v>45715</v>
      </c>
      <c r="G3" s="12">
        <v>45716</v>
      </c>
      <c r="H3" s="12">
        <v>45717</v>
      </c>
      <c r="I3" s="12">
        <v>45718</v>
      </c>
    </row>
    <row r="4" spans="2:9" ht="75" customHeight="1" x14ac:dyDescent="0.25">
      <c r="C4" s="5"/>
      <c r="D4" s="5"/>
      <c r="E4" s="5"/>
      <c r="F4" s="5" t="s">
        <v>45</v>
      </c>
      <c r="G4" s="5" t="s">
        <v>46</v>
      </c>
      <c r="H4" s="5"/>
      <c r="I4" s="5"/>
    </row>
    <row r="5" spans="2:9" ht="19.5" customHeight="1" x14ac:dyDescent="0.25">
      <c r="C5" s="12">
        <f t="array" ref="C5:I5">GiorniESettimane+DATE(AnnoCalendario,3,1)-WEEKDAY(DATE(AnnoCalendario,3,1),(InizioSettimana="LUN")+1)+8</f>
        <v>45719</v>
      </c>
      <c r="D5" s="12">
        <v>45720</v>
      </c>
      <c r="E5" s="12">
        <v>45721</v>
      </c>
      <c r="F5" s="12">
        <v>45722</v>
      </c>
      <c r="G5" s="12">
        <v>45723</v>
      </c>
      <c r="H5" s="12">
        <v>45724</v>
      </c>
      <c r="I5" s="12">
        <v>45725</v>
      </c>
    </row>
    <row r="6" spans="2:9" ht="75" customHeight="1" x14ac:dyDescent="0.25">
      <c r="C6" s="1" t="s">
        <v>47</v>
      </c>
      <c r="D6" s="1" t="s">
        <v>48</v>
      </c>
      <c r="E6" s="1" t="s">
        <v>49</v>
      </c>
      <c r="F6" s="1" t="s">
        <v>50</v>
      </c>
      <c r="G6" s="1" t="s">
        <v>51</v>
      </c>
      <c r="H6" s="1"/>
      <c r="I6" s="2"/>
    </row>
    <row r="7" spans="2:9" ht="19.5" customHeight="1" x14ac:dyDescent="0.25">
      <c r="C7" s="12">
        <f t="array" ref="C7:I7">GiorniESettimane+DATE(AnnoCalendario,3,1)-WEEKDAY(DATE(AnnoCalendario,3,1),(InizioSettimana="LUN")+1)+15</f>
        <v>45726</v>
      </c>
      <c r="D7" s="12">
        <v>45727</v>
      </c>
      <c r="E7" s="12">
        <v>45728</v>
      </c>
      <c r="F7" s="12">
        <v>45729</v>
      </c>
      <c r="G7" s="12">
        <v>45730</v>
      </c>
      <c r="H7" s="12">
        <v>45731</v>
      </c>
      <c r="I7" s="12">
        <v>45732</v>
      </c>
    </row>
    <row r="8" spans="2:9" ht="75" customHeight="1" x14ac:dyDescent="0.25">
      <c r="C8" s="1" t="s">
        <v>52</v>
      </c>
      <c r="D8" s="1" t="s">
        <v>53</v>
      </c>
      <c r="E8" s="1" t="s">
        <v>54</v>
      </c>
      <c r="F8" s="1" t="s">
        <v>55</v>
      </c>
      <c r="G8" s="1" t="s">
        <v>56</v>
      </c>
      <c r="H8" s="1"/>
      <c r="I8" s="2"/>
    </row>
    <row r="9" spans="2:9" ht="19.5" customHeight="1" x14ac:dyDescent="0.25">
      <c r="C9" s="12">
        <f t="array" ref="C9:I9">GiorniESettimane+DATE(AnnoCalendario,3,1)-WEEKDAY(DATE(AnnoCalendario,3,1),(InizioSettimana="LUN")+1)+22</f>
        <v>45733</v>
      </c>
      <c r="D9" s="12">
        <v>45734</v>
      </c>
      <c r="E9" s="12">
        <v>45735</v>
      </c>
      <c r="F9" s="12">
        <v>45736</v>
      </c>
      <c r="G9" s="12">
        <v>45737</v>
      </c>
      <c r="H9" s="12">
        <v>45738</v>
      </c>
      <c r="I9" s="12">
        <v>45739</v>
      </c>
    </row>
    <row r="10" spans="2:9" ht="75" customHeight="1" x14ac:dyDescent="0.25">
      <c r="C10" s="1" t="s">
        <v>57</v>
      </c>
      <c r="D10" s="1" t="s">
        <v>58</v>
      </c>
      <c r="E10" s="1" t="s">
        <v>59</v>
      </c>
      <c r="F10" s="1" t="s">
        <v>60</v>
      </c>
      <c r="G10" s="1" t="s">
        <v>61</v>
      </c>
      <c r="H10" s="1"/>
      <c r="I10" s="2"/>
    </row>
    <row r="11" spans="2:9" ht="19.5" customHeight="1" x14ac:dyDescent="0.25">
      <c r="C11" s="12">
        <f t="array" ref="C11:I11">GiorniESettimane+DATE(AnnoCalendario,3,1)-WEEKDAY(DATE(AnnoCalendario,3,1),(InizioSettimana="LUN")+1)+29</f>
        <v>45740</v>
      </c>
      <c r="D11" s="12">
        <v>45741</v>
      </c>
      <c r="E11" s="12">
        <v>45742</v>
      </c>
      <c r="F11" s="12">
        <v>45743</v>
      </c>
      <c r="G11" s="12">
        <v>45744</v>
      </c>
      <c r="H11" s="12">
        <v>45745</v>
      </c>
      <c r="I11" s="12">
        <v>45746</v>
      </c>
    </row>
    <row r="12" spans="2:9" ht="75" customHeight="1" x14ac:dyDescent="0.25">
      <c r="C12" s="1" t="s">
        <v>62</v>
      </c>
      <c r="D12" s="6" t="s">
        <v>63</v>
      </c>
      <c r="E12" s="2" t="s">
        <v>64</v>
      </c>
      <c r="F12" s="1" t="s">
        <v>65</v>
      </c>
      <c r="G12" s="1" t="s">
        <v>66</v>
      </c>
      <c r="H12" s="1"/>
      <c r="I12" s="2"/>
    </row>
    <row r="13" spans="2:9" ht="19.5" customHeight="1" x14ac:dyDescent="0.25">
      <c r="C13" s="12">
        <f t="array" ref="C13:D13">GiorniESettimane+DATE(AnnoCalendario,3,1)-WEEKDAY(DATE(AnnoCalendario,3,1),(InizioSettimana="LUN")+1)+36</f>
        <v>45747</v>
      </c>
      <c r="D13" s="12">
        <v>45748</v>
      </c>
      <c r="E13" s="21" t="s">
        <v>0</v>
      </c>
      <c r="F13" s="20"/>
      <c r="G13" s="20"/>
      <c r="H13" s="20"/>
      <c r="I13" s="20"/>
    </row>
    <row r="14" spans="2:9" ht="75" customHeight="1" x14ac:dyDescent="0.25">
      <c r="C14" s="6" t="s">
        <v>68</v>
      </c>
      <c r="D14" s="2"/>
      <c r="E14" s="21"/>
      <c r="F14" s="20"/>
      <c r="G14" s="20"/>
      <c r="H14" s="20"/>
      <c r="I14" s="20"/>
    </row>
    <row r="15" spans="2:9" ht="16.5" customHeight="1" x14ac:dyDescent="0.25"/>
    <row r="16" spans="2:9" ht="16.5" customHeight="1" x14ac:dyDescent="0.25"/>
    <row r="17" ht="16.5" customHeight="1" x14ac:dyDescent="0.25"/>
  </sheetData>
  <mergeCells count="2">
    <mergeCell ref="E13:E14"/>
    <mergeCell ref="F13:I14"/>
  </mergeCells>
  <conditionalFormatting sqref="C3:C13">
    <cfRule type="expression" dxfId="106" priority="8">
      <formula>C$2="DOM"</formula>
    </cfRule>
  </conditionalFormatting>
  <conditionalFormatting sqref="C3:H4">
    <cfRule type="expression" dxfId="105" priority="9">
      <formula>DAY(C3)&gt;8</formula>
    </cfRule>
  </conditionalFormatting>
  <conditionalFormatting sqref="C11:I11 C13:D13">
    <cfRule type="expression" dxfId="104" priority="10">
      <formula>AND(DAY(C11)&gt;=1,DAY(C11)&lt;=15)</formula>
    </cfRule>
  </conditionalFormatting>
  <conditionalFormatting sqref="H3:I12">
    <cfRule type="expression" dxfId="103" priority="7">
      <formula>H$2="SAB"</formula>
    </cfRule>
  </conditionalFormatting>
  <conditionalFormatting sqref="I3:I12">
    <cfRule type="expression" dxfId="102" priority="6">
      <formula>$I$2="DOM"</formula>
    </cfRule>
  </conditionalFormatting>
  <conditionalFormatting sqref="G4">
    <cfRule type="expression" dxfId="101" priority="5">
      <formula>G$2="SAB"</formula>
    </cfRule>
  </conditionalFormatting>
  <conditionalFormatting sqref="G6">
    <cfRule type="expression" dxfId="100" priority="4">
      <formula>G$2="SAB"</formula>
    </cfRule>
  </conditionalFormatting>
  <conditionalFormatting sqref="G8">
    <cfRule type="expression" dxfId="99" priority="3">
      <formula>G$2="SAB"</formula>
    </cfRule>
  </conditionalFormatting>
  <conditionalFormatting sqref="G10">
    <cfRule type="expression" dxfId="98" priority="2">
      <formula>G$2="SAB"</formula>
    </cfRule>
  </conditionalFormatting>
  <conditionalFormatting sqref="G12">
    <cfRule type="expression" dxfId="97" priority="1">
      <formula>G$2="SAB"</formula>
    </cfRule>
  </conditionalFormatting>
  <dataValidations count="8">
    <dataValidation allowBlank="1" showInputMessage="1" showErrorMessage="1" prompt="I giorni di calendario in questa riga e nelle righe 5, 7, 9, 11 e 13 vengono aggiornati automaticamente. Se questa cella non contiene il numero 1, si tratta di un giorno del mese precedente. Immettere le note del mese nella cella F13" sqref="C3" xr:uid="{00000000-0002-0000-0200-000000000000}"/>
    <dataValidation allowBlank="1" showInputMessage="1" showErrorMessage="1" prompt="Immettere le note giornaliere in base al giorno del calendario riportato sopra nelle celle in questa riga e nelle righe 6, 8, 10, 12 e 14, nelle colonne da C a I" sqref="C4" xr:uid="{00000000-0002-0000-0200-000001000000}"/>
    <dataValidation allowBlank="1" showInputMessage="1" showErrorMessage="1" prompt="Il mese del foglio di lavoro si trova in questa cella. Il calendario inizia a destra e contiene date del mese precedente, corrente e successivo. L'anno si trova nella cella sottostante. Le note mensili possono essere immesse nella cella F13" sqref="B2" xr:uid="{00000000-0002-0000-0200-000002000000}"/>
    <dataValidation allowBlank="1" showInputMessage="1" showErrorMessage="1" prompt="L'anno in questa cella viene aggiornato automaticamente in base all'anno immesso nel foglio di lavoro Gennaio. Il mese per questo foglio di lavoro si trova nella cella sottostante" sqref="B1" xr:uid="{00000000-0002-0000-0200-000003000000}"/>
    <dataValidation allowBlank="1" showInputMessage="1" showErrorMessage="1" prompt="Immettere le note nella cella a destra" sqref="E13:E14" xr:uid="{00000000-0002-0000-0200-000004000000}"/>
    <dataValidation allowBlank="1" showInputMessage="1" showErrorMessage="1" prompt="Immettere le note in questa cella" sqref="F13:I14" xr:uid="{00000000-0002-0000-0200-000005000000}"/>
    <dataValidation allowBlank="1" showInputMessage="1" showErrorMessage="1" prompt="Questa riga contiene i nomi dei giorni della settimana per il calendario. Questa cella contiene il giorno iniziale della settimana. Per cambiare il giorno iniziale, selezionare un altro giorno della settimana nella cella L3 del foglio di lavoro Gennaio" sqref="C2" xr:uid="{00000000-0002-0000-0200-000006000000}"/>
    <dataValidation allowBlank="1" showInputMessage="1" showErrorMessage="1" prompt="Calendario del mese di marzo" sqref="A1" xr:uid="{00000000-0002-0000-0200-000007000000}"/>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autoPageBreaks="0" fitToPage="1"/>
  </sheetPr>
  <dimension ref="B1:I17"/>
  <sheetViews>
    <sheetView showGridLines="0" topLeftCell="B7" zoomScaleNormal="100" workbookViewId="0">
      <selection activeCell="C12" sqref="C12:E12"/>
    </sheetView>
  </sheetViews>
  <sheetFormatPr defaultColWidth="9.796875" defaultRowHeight="13.8" x14ac:dyDescent="0.25"/>
  <cols>
    <col min="1" max="1" width="2.69921875" customWidth="1"/>
    <col min="2" max="2" width="21.69921875" customWidth="1"/>
    <col min="3" max="9" width="18.296875" customWidth="1"/>
    <col min="10" max="10" width="2.69921875" customWidth="1"/>
    <col min="11" max="11" width="8.69921875" customWidth="1"/>
  </cols>
  <sheetData>
    <row r="1" spans="2:9" ht="19.95" customHeight="1" x14ac:dyDescent="0.25">
      <c r="B1" s="9">
        <f>AnnoCalendario</f>
        <v>2025</v>
      </c>
    </row>
    <row r="2" spans="2:9" ht="30" customHeight="1" x14ac:dyDescent="0.25">
      <c r="B2" s="10" t="str">
        <f>UPPER(TEXT(C5,"mmmm"))</f>
        <v>APRILE</v>
      </c>
      <c r="C2" s="4" t="str">
        <f>UPPER(TEXT(InizioSettimana,"ggg"))</f>
        <v>LUN</v>
      </c>
      <c r="D2" s="4" t="str">
        <f t="shared" ref="D2:I2" si="0">UPPER(TEXT(D3,"ggg"))</f>
        <v>MAR</v>
      </c>
      <c r="E2" s="4" t="str">
        <f t="shared" si="0"/>
        <v>MER</v>
      </c>
      <c r="F2" s="4" t="str">
        <f t="shared" si="0"/>
        <v>GIO</v>
      </c>
      <c r="G2" s="4" t="str">
        <f t="shared" si="0"/>
        <v>VEN</v>
      </c>
      <c r="H2" s="4" t="str">
        <f t="shared" si="0"/>
        <v>SAB</v>
      </c>
      <c r="I2" s="4" t="str">
        <f t="shared" si="0"/>
        <v>DOM</v>
      </c>
    </row>
    <row r="3" spans="2:9" ht="19.5" customHeight="1" x14ac:dyDescent="0.25">
      <c r="B3" s="11"/>
      <c r="C3" s="12">
        <f t="array" ref="C3:I3">GiorniESettimane+DATE(AnnoCalendario,4,1)-WEEKDAY(DATE(AnnoCalendario,4,1),(InizioSettimana="LUN")+1)+1</f>
        <v>45747</v>
      </c>
      <c r="D3" s="12">
        <v>45748</v>
      </c>
      <c r="E3" s="12">
        <v>45749</v>
      </c>
      <c r="F3" s="12">
        <v>45750</v>
      </c>
      <c r="G3" s="12">
        <v>45751</v>
      </c>
      <c r="H3" s="12">
        <v>45752</v>
      </c>
      <c r="I3" s="12">
        <v>45753</v>
      </c>
    </row>
    <row r="4" spans="2:9" ht="75" customHeight="1" x14ac:dyDescent="0.25">
      <c r="C4" s="5"/>
      <c r="D4" s="6" t="s">
        <v>67</v>
      </c>
      <c r="E4" s="6" t="s">
        <v>69</v>
      </c>
      <c r="F4" s="6" t="s">
        <v>70</v>
      </c>
      <c r="G4" s="5" t="s">
        <v>71</v>
      </c>
      <c r="H4" s="5"/>
      <c r="I4" s="5"/>
    </row>
    <row r="5" spans="2:9" ht="19.5" customHeight="1" x14ac:dyDescent="0.25">
      <c r="C5" s="12">
        <f t="array" ref="C5:I5">GiorniESettimane+DATE(AnnoCalendario,4,1)-WEEKDAY(DATE(AnnoCalendario,4,1),(InizioSettimana="LUN")+1)+8</f>
        <v>45754</v>
      </c>
      <c r="D5" s="12">
        <v>45755</v>
      </c>
      <c r="E5" s="12">
        <v>45756</v>
      </c>
      <c r="F5" s="12">
        <v>45757</v>
      </c>
      <c r="G5" s="12">
        <v>45758</v>
      </c>
      <c r="H5" s="12">
        <v>45759</v>
      </c>
      <c r="I5" s="12">
        <v>45760</v>
      </c>
    </row>
    <row r="6" spans="2:9" ht="75" customHeight="1" x14ac:dyDescent="0.25">
      <c r="C6" s="6" t="s">
        <v>72</v>
      </c>
      <c r="D6" s="6" t="s">
        <v>73</v>
      </c>
      <c r="E6" s="6" t="s">
        <v>74</v>
      </c>
      <c r="F6" s="6" t="s">
        <v>75</v>
      </c>
      <c r="G6" s="5" t="s">
        <v>76</v>
      </c>
      <c r="H6" s="5"/>
      <c r="I6" s="5"/>
    </row>
    <row r="7" spans="2:9" ht="19.5" customHeight="1" x14ac:dyDescent="0.25">
      <c r="C7" s="12">
        <f t="array" ref="C7:I7">GiorniESettimane+DATE(AnnoCalendario,4,1)-WEEKDAY(DATE(AnnoCalendario,4,1),(InizioSettimana="LUN")+1)+15</f>
        <v>45761</v>
      </c>
      <c r="D7" s="12">
        <v>45762</v>
      </c>
      <c r="E7" s="12">
        <v>45763</v>
      </c>
      <c r="F7" s="12">
        <v>45764</v>
      </c>
      <c r="G7" s="12">
        <v>45765</v>
      </c>
      <c r="H7" s="12">
        <v>45766</v>
      </c>
      <c r="I7" s="12">
        <v>45767</v>
      </c>
    </row>
    <row r="8" spans="2:9" ht="75" customHeight="1" x14ac:dyDescent="0.25">
      <c r="C8" s="6" t="s">
        <v>77</v>
      </c>
      <c r="D8" s="6" t="s">
        <v>78</v>
      </c>
      <c r="E8" s="6" t="s">
        <v>79</v>
      </c>
      <c r="F8" s="6" t="s">
        <v>80</v>
      </c>
      <c r="G8" s="5" t="s">
        <v>81</v>
      </c>
      <c r="H8" s="5"/>
      <c r="I8" s="5"/>
    </row>
    <row r="9" spans="2:9" ht="19.5" customHeight="1" x14ac:dyDescent="0.25">
      <c r="C9" s="12">
        <f t="array" ref="C9:I9">GiorniESettimane+DATE(AnnoCalendario,4,1)-WEEKDAY(DATE(AnnoCalendario,4,1),(InizioSettimana="LUN")+1)+22</f>
        <v>45768</v>
      </c>
      <c r="D9" s="12">
        <v>45769</v>
      </c>
      <c r="E9" s="12">
        <v>45770</v>
      </c>
      <c r="F9" s="12">
        <v>45771</v>
      </c>
      <c r="G9" s="12">
        <v>45772</v>
      </c>
      <c r="H9" s="12">
        <v>45773</v>
      </c>
      <c r="I9" s="12">
        <v>45774</v>
      </c>
    </row>
    <row r="10" spans="2:9" ht="75" customHeight="1" x14ac:dyDescent="0.25">
      <c r="C10" s="6" t="s">
        <v>82</v>
      </c>
      <c r="D10" s="6" t="s">
        <v>83</v>
      </c>
      <c r="E10" s="6" t="s">
        <v>84</v>
      </c>
      <c r="F10" s="6" t="s">
        <v>85</v>
      </c>
      <c r="G10" s="5" t="s">
        <v>86</v>
      </c>
      <c r="H10" s="5"/>
      <c r="I10" s="5"/>
    </row>
    <row r="11" spans="2:9" ht="19.5" customHeight="1" x14ac:dyDescent="0.25">
      <c r="C11" s="12">
        <f t="array" ref="C11:I11">GiorniESettimane+DATE(AnnoCalendario,4,1)-WEEKDAY(DATE(AnnoCalendario,4,1),(InizioSettimana="LUN")+1)+29</f>
        <v>45775</v>
      </c>
      <c r="D11" s="12">
        <v>45776</v>
      </c>
      <c r="E11" s="12">
        <v>45777</v>
      </c>
      <c r="F11" s="12">
        <v>45778</v>
      </c>
      <c r="G11" s="12">
        <v>45779</v>
      </c>
      <c r="H11" s="12">
        <v>45780</v>
      </c>
      <c r="I11" s="12">
        <v>45781</v>
      </c>
    </row>
    <row r="12" spans="2:9" ht="75" customHeight="1" x14ac:dyDescent="0.25">
      <c r="C12" s="5" t="s">
        <v>87</v>
      </c>
      <c r="D12" s="5" t="s">
        <v>88</v>
      </c>
      <c r="E12" s="5" t="s">
        <v>89</v>
      </c>
      <c r="F12" s="6"/>
      <c r="G12" s="6"/>
      <c r="H12" s="5"/>
      <c r="I12" s="5"/>
    </row>
    <row r="13" spans="2:9" ht="19.5" customHeight="1" x14ac:dyDescent="0.25">
      <c r="C13" s="12">
        <f t="array" ref="C13:D13">GiorniESettimane+DATE(AnnoCalendario,4,1)-WEEKDAY(DATE(AnnoCalendario,4,1),(InizioSettimana="LUN")+1)+36</f>
        <v>45782</v>
      </c>
      <c r="D13" s="12">
        <v>45783</v>
      </c>
      <c r="E13" s="19" t="s">
        <v>0</v>
      </c>
      <c r="F13" s="20"/>
      <c r="G13" s="20"/>
      <c r="H13" s="20"/>
      <c r="I13" s="20"/>
    </row>
    <row r="14" spans="2:9" ht="75" customHeight="1" x14ac:dyDescent="0.25">
      <c r="C14" s="6"/>
      <c r="D14" s="6"/>
      <c r="E14" s="19"/>
      <c r="F14" s="20"/>
      <c r="G14" s="20"/>
      <c r="H14" s="20"/>
      <c r="I14" s="20"/>
    </row>
    <row r="15" spans="2:9" ht="16.5" customHeight="1" x14ac:dyDescent="0.25"/>
    <row r="16" spans="2:9" ht="16.5" customHeight="1" x14ac:dyDescent="0.25"/>
    <row r="17" ht="16.5" customHeight="1" x14ac:dyDescent="0.25"/>
  </sheetData>
  <mergeCells count="2">
    <mergeCell ref="E13:E14"/>
    <mergeCell ref="F13:I14"/>
  </mergeCells>
  <conditionalFormatting sqref="C3:C5 C7 C9 C11 C13:C14">
    <cfRule type="expression" dxfId="96" priority="8">
      <formula>C$2="DOM"</formula>
    </cfRule>
  </conditionalFormatting>
  <conditionalFormatting sqref="C3:H3 C4 H4">
    <cfRule type="expression" dxfId="95" priority="9">
      <formula>DAY(C3)&gt;8</formula>
    </cfRule>
  </conditionalFormatting>
  <conditionalFormatting sqref="C11:I11 C13:D13">
    <cfRule type="expression" dxfId="94" priority="10">
      <formula>AND(DAY(C11)&gt;=1,DAY(C11)&lt;=15)</formula>
    </cfRule>
  </conditionalFormatting>
  <conditionalFormatting sqref="H3:I12">
    <cfRule type="expression" dxfId="93" priority="7">
      <formula>H$2="SAB"</formula>
    </cfRule>
  </conditionalFormatting>
  <conditionalFormatting sqref="I3:I12">
    <cfRule type="expression" dxfId="92" priority="6">
      <formula>$I$2="DOM"</formula>
    </cfRule>
  </conditionalFormatting>
  <conditionalFormatting sqref="G4">
    <cfRule type="expression" dxfId="91" priority="5">
      <formula>G$2="SAB"</formula>
    </cfRule>
  </conditionalFormatting>
  <conditionalFormatting sqref="G6">
    <cfRule type="expression" dxfId="90" priority="4">
      <formula>G$2="SAB"</formula>
    </cfRule>
  </conditionalFormatting>
  <conditionalFormatting sqref="G8">
    <cfRule type="expression" dxfId="89" priority="3">
      <formula>G$2="SAB"</formula>
    </cfRule>
  </conditionalFormatting>
  <conditionalFormatting sqref="G10">
    <cfRule type="expression" dxfId="88" priority="2">
      <formula>G$2="SAB"</formula>
    </cfRule>
  </conditionalFormatting>
  <conditionalFormatting sqref="C12:E12">
    <cfRule type="expression" dxfId="87" priority="1">
      <formula>DAY(C12)&gt;8</formula>
    </cfRule>
  </conditionalFormatting>
  <dataValidations count="8">
    <dataValidation allowBlank="1" showInputMessage="1" showErrorMessage="1" prompt="I giorni di calendario in questa riga e nelle righe 5, 7, 9, 11 e 13 vengono aggiornati automaticamente. Se questa cella non contiene il numero 1, si tratta di un giorno del mese precedente. Immettere le note del mese nella cella F13" sqref="C3" xr:uid="{00000000-0002-0000-0300-000000000000}"/>
    <dataValidation allowBlank="1" showInputMessage="1" showErrorMessage="1" prompt="Calendario del mese di aprile" sqref="A1" xr:uid="{00000000-0002-0000-0300-000001000000}"/>
    <dataValidation allowBlank="1" showInputMessage="1" showErrorMessage="1" prompt="Questa riga contiene i nomi dei giorni della settimana per il calendario. Questa cella contiene il giorno iniziale della settimana. Per cambiare il giorno iniziale, selezionare un altro giorno della settimana nella cella L3 del foglio di lavoro Gennaio" sqref="C2" xr:uid="{00000000-0002-0000-0300-000002000000}"/>
    <dataValidation allowBlank="1" showInputMessage="1" showErrorMessage="1" prompt="Immettere le note in questa cella" sqref="F13:I14" xr:uid="{00000000-0002-0000-0300-000003000000}"/>
    <dataValidation allowBlank="1" showInputMessage="1" showErrorMessage="1" prompt="Immettere le note nella cella a destra" sqref="E13:E14" xr:uid="{00000000-0002-0000-0300-000004000000}"/>
    <dataValidation allowBlank="1" showInputMessage="1" showErrorMessage="1" prompt="L'anno in questa cella viene aggiornato automaticamente in base all'anno immesso nel foglio di lavoro Gennaio. Il mese per questo foglio di lavoro si trova nella cella sottostante" sqref="B1" xr:uid="{00000000-0002-0000-0300-000005000000}"/>
    <dataValidation allowBlank="1" showInputMessage="1" showErrorMessage="1" prompt="Il mese del foglio di lavoro si trova in questa cella. Il calendario inizia a destra e contiene date del mese precedente, corrente e successivo. L'anno si trova nella cella sottostante. Le note mensili possono essere immesse nella cella F13" sqref="B2" xr:uid="{00000000-0002-0000-0300-000006000000}"/>
    <dataValidation allowBlank="1" showInputMessage="1" showErrorMessage="1" prompt="Immettere le note giornaliere in base al giorno del calendario riportato sopra nelle celle in questa riga e nelle righe 6, 8, 10, 12 e 14, nelle colonne da C a I" sqref="C4" xr:uid="{00000000-0002-0000-0300-000007000000}"/>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autoPageBreaks="0" fitToPage="1"/>
  </sheetPr>
  <dimension ref="B1:I17"/>
  <sheetViews>
    <sheetView showGridLines="0" topLeftCell="A6" zoomScaleNormal="100" workbookViewId="0">
      <selection activeCell="F12" sqref="F12:G12"/>
    </sheetView>
  </sheetViews>
  <sheetFormatPr defaultColWidth="9.796875" defaultRowHeight="13.8" x14ac:dyDescent="0.25"/>
  <cols>
    <col min="1" max="1" width="2.69921875" customWidth="1"/>
    <col min="2" max="2" width="21.69921875" customWidth="1"/>
    <col min="3" max="9" width="18.296875" customWidth="1"/>
    <col min="10" max="10" width="2.69921875" customWidth="1"/>
    <col min="11" max="11" width="8.69921875" customWidth="1"/>
  </cols>
  <sheetData>
    <row r="1" spans="2:9" ht="19.95" customHeight="1" x14ac:dyDescent="0.25">
      <c r="B1" s="9">
        <f>AnnoCalendario</f>
        <v>2025</v>
      </c>
    </row>
    <row r="2" spans="2:9" ht="30" customHeight="1" x14ac:dyDescent="0.25">
      <c r="B2" s="10" t="str">
        <f>UPPER(TEXT(C5,"mmmm"))</f>
        <v>MAGGIO</v>
      </c>
      <c r="C2" s="4" t="str">
        <f>UPPER(TEXT(InizioSettimana,"ggg"))</f>
        <v>LUN</v>
      </c>
      <c r="D2" s="4" t="str">
        <f t="shared" ref="D2:I2" si="0">UPPER(TEXT(D3,"ggg"))</f>
        <v>MAR</v>
      </c>
      <c r="E2" s="4" t="str">
        <f t="shared" si="0"/>
        <v>MER</v>
      </c>
      <c r="F2" s="4" t="str">
        <f t="shared" si="0"/>
        <v>GIO</v>
      </c>
      <c r="G2" s="4" t="str">
        <f t="shared" si="0"/>
        <v>VEN</v>
      </c>
      <c r="H2" s="4" t="str">
        <f t="shared" si="0"/>
        <v>SAB</v>
      </c>
      <c r="I2" s="4" t="str">
        <f t="shared" si="0"/>
        <v>DOM</v>
      </c>
    </row>
    <row r="3" spans="2:9" ht="19.5" customHeight="1" x14ac:dyDescent="0.25">
      <c r="B3" s="11"/>
      <c r="C3" s="12">
        <f t="array" ref="C3:I3">GiorniESettimane+DATE(AnnoCalendario,5,1)-WEEKDAY(DATE(AnnoCalendario,5,1),(InizioSettimana="LUN")+1)+1</f>
        <v>45775</v>
      </c>
      <c r="D3" s="12">
        <v>45776</v>
      </c>
      <c r="E3" s="12">
        <v>45777</v>
      </c>
      <c r="F3" s="12">
        <v>45778</v>
      </c>
      <c r="G3" s="12">
        <v>45779</v>
      </c>
      <c r="H3" s="12">
        <v>45780</v>
      </c>
      <c r="I3" s="12">
        <v>45781</v>
      </c>
    </row>
    <row r="4" spans="2:9" ht="75" customHeight="1" x14ac:dyDescent="0.25">
      <c r="C4" s="5"/>
      <c r="D4" s="5"/>
      <c r="E4" s="5"/>
      <c r="F4" s="5" t="s">
        <v>90</v>
      </c>
      <c r="G4" s="5" t="s">
        <v>91</v>
      </c>
      <c r="H4" s="5"/>
      <c r="I4" s="5"/>
    </row>
    <row r="5" spans="2:9" ht="19.5" customHeight="1" x14ac:dyDescent="0.25">
      <c r="C5" s="12">
        <f t="array" ref="C5:I5">GiorniESettimane+DATE(AnnoCalendario,5,1)-WEEKDAY(DATE(AnnoCalendario,5,1),(InizioSettimana="LUN")+1)+8</f>
        <v>45782</v>
      </c>
      <c r="D5" s="12">
        <v>45783</v>
      </c>
      <c r="E5" s="12">
        <v>45784</v>
      </c>
      <c r="F5" s="12">
        <v>45785</v>
      </c>
      <c r="G5" s="12">
        <v>45786</v>
      </c>
      <c r="H5" s="12">
        <v>45787</v>
      </c>
      <c r="I5" s="12">
        <v>45788</v>
      </c>
    </row>
    <row r="6" spans="2:9" ht="75" customHeight="1" x14ac:dyDescent="0.25">
      <c r="C6" s="6" t="s">
        <v>92</v>
      </c>
      <c r="D6" s="6" t="s">
        <v>93</v>
      </c>
      <c r="E6" s="6" t="s">
        <v>94</v>
      </c>
      <c r="F6" s="6" t="s">
        <v>95</v>
      </c>
      <c r="G6" s="5" t="s">
        <v>96</v>
      </c>
      <c r="H6" s="5"/>
      <c r="I6" s="5"/>
    </row>
    <row r="7" spans="2:9" ht="19.5" customHeight="1" x14ac:dyDescent="0.25">
      <c r="C7" s="12">
        <f t="array" ref="C7:I7">GiorniESettimane+DATE(AnnoCalendario,5,1)-WEEKDAY(DATE(AnnoCalendario,5,1),(InizioSettimana="LUN")+1)+15</f>
        <v>45789</v>
      </c>
      <c r="D7" s="12">
        <v>45790</v>
      </c>
      <c r="E7" s="12">
        <v>45791</v>
      </c>
      <c r="F7" s="12">
        <v>45792</v>
      </c>
      <c r="G7" s="12">
        <v>45793</v>
      </c>
      <c r="H7" s="12">
        <v>45794</v>
      </c>
      <c r="I7" s="12">
        <v>45795</v>
      </c>
    </row>
    <row r="8" spans="2:9" ht="75" customHeight="1" x14ac:dyDescent="0.25">
      <c r="C8" s="6" t="s">
        <v>97</v>
      </c>
      <c r="D8" s="6" t="s">
        <v>98</v>
      </c>
      <c r="E8" s="6" t="s">
        <v>99</v>
      </c>
      <c r="F8" s="6" t="s">
        <v>100</v>
      </c>
      <c r="G8" s="5" t="s">
        <v>101</v>
      </c>
      <c r="H8" s="5"/>
      <c r="I8" s="5"/>
    </row>
    <row r="9" spans="2:9" ht="19.5" customHeight="1" x14ac:dyDescent="0.25">
      <c r="C9" s="12">
        <f t="array" ref="C9:I9">GiorniESettimane+DATE(AnnoCalendario,5,1)-WEEKDAY(DATE(AnnoCalendario,5,1),(InizioSettimana="LUN")+1)+22</f>
        <v>45796</v>
      </c>
      <c r="D9" s="12">
        <v>45797</v>
      </c>
      <c r="E9" s="12">
        <v>45798</v>
      </c>
      <c r="F9" s="12">
        <v>45799</v>
      </c>
      <c r="G9" s="12">
        <v>45800</v>
      </c>
      <c r="H9" s="12">
        <v>45801</v>
      </c>
      <c r="I9" s="12">
        <v>45802</v>
      </c>
    </row>
    <row r="10" spans="2:9" ht="75" customHeight="1" x14ac:dyDescent="0.25">
      <c r="C10" s="6" t="s">
        <v>102</v>
      </c>
      <c r="D10" s="6" t="s">
        <v>103</v>
      </c>
      <c r="E10" s="6" t="s">
        <v>104</v>
      </c>
      <c r="F10" s="6" t="s">
        <v>105</v>
      </c>
      <c r="G10" s="5" t="s">
        <v>106</v>
      </c>
      <c r="H10" s="5"/>
      <c r="I10" s="5"/>
    </row>
    <row r="11" spans="2:9" ht="19.5" customHeight="1" x14ac:dyDescent="0.25">
      <c r="C11" s="12">
        <f t="array" ref="C11:I11">GiorniESettimane+DATE(AnnoCalendario,5,1)-WEEKDAY(DATE(AnnoCalendario,5,1),(InizioSettimana="LUN")+1)+29</f>
        <v>45803</v>
      </c>
      <c r="D11" s="12">
        <v>45804</v>
      </c>
      <c r="E11" s="12">
        <v>45805</v>
      </c>
      <c r="F11" s="12">
        <v>45806</v>
      </c>
      <c r="G11" s="12">
        <v>45807</v>
      </c>
      <c r="H11" s="12">
        <v>45808</v>
      </c>
      <c r="I11" s="12">
        <v>45809</v>
      </c>
    </row>
    <row r="12" spans="2:9" ht="75" customHeight="1" x14ac:dyDescent="0.25">
      <c r="C12" s="6" t="s">
        <v>107</v>
      </c>
      <c r="D12" s="6" t="s">
        <v>108</v>
      </c>
      <c r="E12" s="6" t="s">
        <v>109</v>
      </c>
      <c r="F12" s="5" t="s">
        <v>110</v>
      </c>
      <c r="G12" s="5" t="s">
        <v>111</v>
      </c>
      <c r="H12" s="5"/>
      <c r="I12" s="5"/>
    </row>
    <row r="13" spans="2:9" ht="19.5" customHeight="1" x14ac:dyDescent="0.25">
      <c r="C13" s="12">
        <f t="array" ref="C13:D13">GiorniESettimane+DATE(AnnoCalendario,5,1)-WEEKDAY(DATE(AnnoCalendario,5,1),(InizioSettimana="LUN")+1)+36</f>
        <v>45810</v>
      </c>
      <c r="D13" s="12">
        <v>45811</v>
      </c>
      <c r="E13" s="19" t="s">
        <v>0</v>
      </c>
      <c r="F13" s="20"/>
      <c r="G13" s="20"/>
      <c r="H13" s="20"/>
      <c r="I13" s="20"/>
    </row>
    <row r="14" spans="2:9" ht="75" customHeight="1" x14ac:dyDescent="0.25">
      <c r="C14" s="6"/>
      <c r="D14" s="6"/>
      <c r="E14" s="19"/>
      <c r="F14" s="20"/>
      <c r="G14" s="20"/>
      <c r="H14" s="20"/>
      <c r="I14" s="20"/>
    </row>
    <row r="15" spans="2:9" ht="16.5" customHeight="1" x14ac:dyDescent="0.25"/>
    <row r="16" spans="2:9" ht="16.5" customHeight="1" x14ac:dyDescent="0.25"/>
    <row r="17" ht="16.5" customHeight="1" x14ac:dyDescent="0.25"/>
  </sheetData>
  <mergeCells count="2">
    <mergeCell ref="E13:E14"/>
    <mergeCell ref="F13:I14"/>
  </mergeCells>
  <conditionalFormatting sqref="C3:C14">
    <cfRule type="expression" dxfId="86" priority="9">
      <formula>C$2="DOM"</formula>
    </cfRule>
  </conditionalFormatting>
  <conditionalFormatting sqref="C3:H4">
    <cfRule type="expression" dxfId="85" priority="10">
      <formula>DAY(C3)&gt;8</formula>
    </cfRule>
  </conditionalFormatting>
  <conditionalFormatting sqref="C11:I11 C13:D13">
    <cfRule type="expression" dxfId="84" priority="11">
      <formula>AND(DAY(C11)&gt;=1,DAY(C11)&lt;=15)</formula>
    </cfRule>
  </conditionalFormatting>
  <conditionalFormatting sqref="H3:I12">
    <cfRule type="expression" dxfId="83" priority="8">
      <formula>H$2="SAB"</formula>
    </cfRule>
  </conditionalFormatting>
  <conditionalFormatting sqref="I3:I12">
    <cfRule type="expression" dxfId="82" priority="7">
      <formula>$I$2="DOM"</formula>
    </cfRule>
  </conditionalFormatting>
  <conditionalFormatting sqref="G4">
    <cfRule type="expression" dxfId="81" priority="6">
      <formula>G$2="SAB"</formula>
    </cfRule>
  </conditionalFormatting>
  <conditionalFormatting sqref="G6">
    <cfRule type="expression" dxfId="80" priority="5">
      <formula>G$2="SAB"</formula>
    </cfRule>
  </conditionalFormatting>
  <conditionalFormatting sqref="G8">
    <cfRule type="expression" dxfId="79" priority="4">
      <formula>G$2="SAB"</formula>
    </cfRule>
  </conditionalFormatting>
  <conditionalFormatting sqref="G10">
    <cfRule type="expression" dxfId="78" priority="3">
      <formula>G$2="SAB"</formula>
    </cfRule>
  </conditionalFormatting>
  <conditionalFormatting sqref="F12:G12">
    <cfRule type="expression" dxfId="77" priority="2">
      <formula>DAY(F12)&gt;8</formula>
    </cfRule>
  </conditionalFormatting>
  <conditionalFormatting sqref="G12">
    <cfRule type="expression" dxfId="76" priority="1">
      <formula>G$2="SAB"</formula>
    </cfRule>
  </conditionalFormatting>
  <dataValidations count="8">
    <dataValidation allowBlank="1" showInputMessage="1" showErrorMessage="1" prompt="I giorni di calendario in questa riga e nelle righe 5, 7, 9, 11 e 13 vengono aggiornati automaticamente. Se questa cella non contiene il numero 1, si tratta di un giorno del mese precedente. Immettere le note del mese nella cella F13" sqref="C3" xr:uid="{00000000-0002-0000-0400-000000000000}"/>
    <dataValidation allowBlank="1" showInputMessage="1" showErrorMessage="1" prompt="Immettere le note giornaliere in base al giorno del calendario riportato sopra nelle celle in questa riga e nelle righe 6, 8, 10, 12 e 14, nelle colonne da C a I" sqref="C4" xr:uid="{00000000-0002-0000-0400-000001000000}"/>
    <dataValidation allowBlank="1" showInputMessage="1" showErrorMessage="1" prompt="Il mese del foglio di lavoro si trova in questa cella. Il calendario inizia a destra e contiene date del mese precedente, corrente e successivo. L'anno si trova nella cella sottostante. Le note mensili possono essere immesse nella cella F13" sqref="B2" xr:uid="{00000000-0002-0000-0400-000002000000}"/>
    <dataValidation allowBlank="1" showInputMessage="1" showErrorMessage="1" prompt="L'anno in questa cella viene aggiornato automaticamente in base all'anno immesso nel foglio di lavoro Gennaio. Il mese per questo foglio di lavoro si trova nella cella sottostante" sqref="B1" xr:uid="{00000000-0002-0000-0400-000003000000}"/>
    <dataValidation allowBlank="1" showInputMessage="1" showErrorMessage="1" prompt="Immettere le note nella cella a destra" sqref="E13:E14" xr:uid="{00000000-0002-0000-0400-000004000000}"/>
    <dataValidation allowBlank="1" showInputMessage="1" showErrorMessage="1" prompt="Immettere le note in questa cella" sqref="F13:I14" xr:uid="{00000000-0002-0000-0400-000005000000}"/>
    <dataValidation allowBlank="1" showInputMessage="1" showErrorMessage="1" prompt="Questa riga contiene i nomi dei giorni della settimana per il calendario. Questa cella contiene il giorno iniziale della settimana. Per cambiare il giorno iniziale, selezionare un altro giorno della settimana nella cella L3 del foglio di lavoro Gennaio" sqref="C2" xr:uid="{00000000-0002-0000-0400-000006000000}"/>
    <dataValidation allowBlank="1" showInputMessage="1" showErrorMessage="1" prompt="Calendario del mese di maggio" sqref="A1" xr:uid="{00000000-0002-0000-0400-000007000000}"/>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autoPageBreaks="0" fitToPage="1"/>
  </sheetPr>
  <dimension ref="B1:I17"/>
  <sheetViews>
    <sheetView showGridLines="0" topLeftCell="A8" zoomScaleNormal="100" workbookViewId="0">
      <selection activeCell="H4" sqref="H4"/>
    </sheetView>
  </sheetViews>
  <sheetFormatPr defaultColWidth="9.796875" defaultRowHeight="13.8" x14ac:dyDescent="0.25"/>
  <cols>
    <col min="1" max="1" width="2.69921875" customWidth="1"/>
    <col min="2" max="2" width="21.69921875" customWidth="1"/>
    <col min="3" max="9" width="18.296875" customWidth="1"/>
    <col min="10" max="10" width="2.69921875" customWidth="1"/>
    <col min="11" max="11" width="8.69921875" customWidth="1"/>
  </cols>
  <sheetData>
    <row r="1" spans="2:9" ht="19.95" customHeight="1" x14ac:dyDescent="0.25">
      <c r="B1" s="9">
        <f>AnnoCalendario</f>
        <v>2025</v>
      </c>
    </row>
    <row r="2" spans="2:9" ht="30" customHeight="1" x14ac:dyDescent="0.25">
      <c r="B2" s="10" t="str">
        <f>UPPER(TEXT(C5,"mmmm"))</f>
        <v>GIUGNO</v>
      </c>
      <c r="C2" s="4" t="str">
        <f>UPPER(TEXT(InizioSettimana,"ggg"))</f>
        <v>LUN</v>
      </c>
      <c r="D2" s="4" t="str">
        <f t="shared" ref="D2:I2" si="0">UPPER(TEXT(D3,"ggg"))</f>
        <v>MAR</v>
      </c>
      <c r="E2" s="4" t="str">
        <f t="shared" si="0"/>
        <v>MER</v>
      </c>
      <c r="F2" s="4" t="str">
        <f t="shared" si="0"/>
        <v>GIO</v>
      </c>
      <c r="G2" s="4" t="str">
        <f t="shared" si="0"/>
        <v>VEN</v>
      </c>
      <c r="H2" s="4" t="str">
        <f t="shared" si="0"/>
        <v>SAB</v>
      </c>
      <c r="I2" s="4" t="str">
        <f t="shared" si="0"/>
        <v>DOM</v>
      </c>
    </row>
    <row r="3" spans="2:9" ht="19.5" customHeight="1" x14ac:dyDescent="0.25">
      <c r="B3" s="11"/>
      <c r="C3" s="12">
        <f t="array" ref="C3:I3">GiorniESettimane+DATE(AnnoCalendario,6,1)-WEEKDAY(DATE(AnnoCalendario,6,1),(InizioSettimana="LUN")+1)+1</f>
        <v>45803</v>
      </c>
      <c r="D3" s="12">
        <v>45804</v>
      </c>
      <c r="E3" s="12">
        <v>45805</v>
      </c>
      <c r="F3" s="12">
        <v>45806</v>
      </c>
      <c r="G3" s="12">
        <v>45807</v>
      </c>
      <c r="H3" s="12">
        <v>45808</v>
      </c>
      <c r="I3" s="12">
        <v>45809</v>
      </c>
    </row>
    <row r="4" spans="2:9" ht="75" customHeight="1" x14ac:dyDescent="0.25">
      <c r="C4" s="5"/>
      <c r="D4" s="5"/>
      <c r="E4" s="5"/>
      <c r="F4" s="5"/>
      <c r="G4" s="5" t="s">
        <v>110</v>
      </c>
      <c r="H4" s="5"/>
      <c r="I4" s="5"/>
    </row>
    <row r="5" spans="2:9" ht="19.5" customHeight="1" x14ac:dyDescent="0.25">
      <c r="C5" s="12">
        <f t="array" ref="C5:I5">GiorniESettimane+DATE(AnnoCalendario,6,1)-WEEKDAY(DATE(AnnoCalendario,6,1),(InizioSettimana="LUN")+1)+8</f>
        <v>45810</v>
      </c>
      <c r="D5" s="12">
        <v>45811</v>
      </c>
      <c r="E5" s="12">
        <v>45812</v>
      </c>
      <c r="F5" s="12">
        <v>45813</v>
      </c>
      <c r="G5" s="12">
        <v>45814</v>
      </c>
      <c r="H5" s="12">
        <v>45815</v>
      </c>
      <c r="I5" s="12">
        <v>45816</v>
      </c>
    </row>
    <row r="6" spans="2:9" ht="75" customHeight="1" x14ac:dyDescent="0.25">
      <c r="C6" s="5" t="s">
        <v>111</v>
      </c>
      <c r="D6" s="6" t="s">
        <v>112</v>
      </c>
      <c r="E6" s="6" t="s">
        <v>114</v>
      </c>
      <c r="F6" s="6" t="s">
        <v>113</v>
      </c>
      <c r="G6" s="6" t="s">
        <v>115</v>
      </c>
      <c r="H6" s="5"/>
      <c r="I6" s="5"/>
    </row>
    <row r="7" spans="2:9" ht="19.5" customHeight="1" x14ac:dyDescent="0.25">
      <c r="C7" s="12">
        <f t="array" ref="C7:I7">GiorniESettimane+DATE(AnnoCalendario,6,1)-WEEKDAY(DATE(AnnoCalendario,6,1),(InizioSettimana="LUN")+1)+15</f>
        <v>45817</v>
      </c>
      <c r="D7" s="12">
        <v>45818</v>
      </c>
      <c r="E7" s="12">
        <v>45819</v>
      </c>
      <c r="F7" s="12">
        <v>45820</v>
      </c>
      <c r="G7" s="12">
        <v>45821</v>
      </c>
      <c r="H7" s="12">
        <v>45822</v>
      </c>
      <c r="I7" s="12">
        <v>45823</v>
      </c>
    </row>
    <row r="8" spans="2:9" ht="75" customHeight="1" x14ac:dyDescent="0.25">
      <c r="C8" s="5" t="s">
        <v>116</v>
      </c>
      <c r="D8" s="6" t="s">
        <v>117</v>
      </c>
      <c r="E8" s="6" t="s">
        <v>118</v>
      </c>
      <c r="F8" s="6" t="s">
        <v>119</v>
      </c>
      <c r="G8" s="6" t="s">
        <v>120</v>
      </c>
      <c r="H8" s="5"/>
      <c r="I8" s="5"/>
    </row>
    <row r="9" spans="2:9" ht="19.5" customHeight="1" x14ac:dyDescent="0.25">
      <c r="C9" s="12">
        <f t="array" ref="C9:I9">GiorniESettimane+DATE(AnnoCalendario,6,1)-WEEKDAY(DATE(AnnoCalendario,6,1),(InizioSettimana="LUN")+1)+22</f>
        <v>45824</v>
      </c>
      <c r="D9" s="12">
        <v>45825</v>
      </c>
      <c r="E9" s="12">
        <v>45826</v>
      </c>
      <c r="F9" s="12">
        <v>45827</v>
      </c>
      <c r="G9" s="12">
        <v>45828</v>
      </c>
      <c r="H9" s="12">
        <v>45829</v>
      </c>
      <c r="I9" s="12">
        <v>45830</v>
      </c>
    </row>
    <row r="10" spans="2:9" ht="75" customHeight="1" x14ac:dyDescent="0.25">
      <c r="C10" s="5" t="s">
        <v>121</v>
      </c>
      <c r="D10" s="6" t="s">
        <v>122</v>
      </c>
      <c r="E10" s="6" t="s">
        <v>123</v>
      </c>
      <c r="F10" s="6" t="s">
        <v>124</v>
      </c>
      <c r="G10" s="6" t="s">
        <v>125</v>
      </c>
      <c r="H10" s="5"/>
      <c r="I10" s="5"/>
    </row>
    <row r="11" spans="2:9" ht="19.5" customHeight="1" x14ac:dyDescent="0.25">
      <c r="C11" s="12">
        <f t="array" ref="C11:I11">GiorniESettimane+DATE(AnnoCalendario,6,1)-WEEKDAY(DATE(AnnoCalendario,6,1),(InizioSettimana="LUN")+1)+29</f>
        <v>45831</v>
      </c>
      <c r="D11" s="12">
        <v>45832</v>
      </c>
      <c r="E11" s="12">
        <v>45833</v>
      </c>
      <c r="F11" s="12">
        <v>45834</v>
      </c>
      <c r="G11" s="12">
        <v>45835</v>
      </c>
      <c r="H11" s="12">
        <v>45836</v>
      </c>
      <c r="I11" s="12">
        <v>45837</v>
      </c>
    </row>
    <row r="12" spans="2:9" ht="75" customHeight="1" x14ac:dyDescent="0.25">
      <c r="C12" s="5" t="s">
        <v>126</v>
      </c>
      <c r="D12" s="6" t="s">
        <v>127</v>
      </c>
      <c r="E12" s="6" t="s">
        <v>128</v>
      </c>
      <c r="F12" s="6" t="s">
        <v>129</v>
      </c>
      <c r="G12" s="6" t="s">
        <v>130</v>
      </c>
      <c r="H12" s="5"/>
      <c r="I12" s="5"/>
    </row>
    <row r="13" spans="2:9" ht="19.5" customHeight="1" x14ac:dyDescent="0.25">
      <c r="C13" s="12">
        <f t="array" ref="C13:D13">GiorniESettimane+DATE(AnnoCalendario,6,1)-WEEKDAY(DATE(AnnoCalendario,6,1),(InizioSettimana="LUN")+1)+36</f>
        <v>45838</v>
      </c>
      <c r="D13" s="12">
        <v>45839</v>
      </c>
      <c r="E13" s="19" t="s">
        <v>0</v>
      </c>
      <c r="F13" s="20"/>
      <c r="G13" s="20"/>
      <c r="H13" s="20"/>
      <c r="I13" s="20"/>
    </row>
    <row r="14" spans="2:9" ht="75" customHeight="1" x14ac:dyDescent="0.25">
      <c r="C14" s="5" t="s">
        <v>131</v>
      </c>
      <c r="D14" s="6"/>
      <c r="E14" s="19"/>
      <c r="F14" s="20"/>
      <c r="G14" s="20"/>
      <c r="H14" s="20"/>
      <c r="I14" s="20"/>
    </row>
    <row r="15" spans="2:9" ht="16.5" customHeight="1" x14ac:dyDescent="0.25"/>
    <row r="16" spans="2:9" ht="16.5" customHeight="1" x14ac:dyDescent="0.25"/>
    <row r="17" ht="16.5" customHeight="1" x14ac:dyDescent="0.25"/>
  </sheetData>
  <mergeCells count="2">
    <mergeCell ref="E13:E14"/>
    <mergeCell ref="F13:I14"/>
  </mergeCells>
  <conditionalFormatting sqref="C3:C5 C13 C11 C9 C7">
    <cfRule type="expression" dxfId="75" priority="10">
      <formula>C$2="DOM"</formula>
    </cfRule>
  </conditionalFormatting>
  <conditionalFormatting sqref="C3:H4">
    <cfRule type="expression" dxfId="74" priority="11">
      <formula>DAY(C3)&gt;8</formula>
    </cfRule>
  </conditionalFormatting>
  <conditionalFormatting sqref="C11:I11 C13:D13">
    <cfRule type="expression" dxfId="73" priority="12">
      <formula>AND(DAY(C11)&gt;=1,DAY(C11)&lt;=15)</formula>
    </cfRule>
  </conditionalFormatting>
  <conditionalFormatting sqref="H3:I12">
    <cfRule type="expression" dxfId="72" priority="9">
      <formula>H$2="SAB"</formula>
    </cfRule>
  </conditionalFormatting>
  <conditionalFormatting sqref="I3:I12">
    <cfRule type="expression" dxfId="71" priority="8">
      <formula>$I$2="DOM"</formula>
    </cfRule>
  </conditionalFormatting>
  <conditionalFormatting sqref="C14">
    <cfRule type="expression" dxfId="70" priority="7">
      <formula>C$2="SAB"</formula>
    </cfRule>
  </conditionalFormatting>
  <conditionalFormatting sqref="C12">
    <cfRule type="expression" dxfId="68" priority="5">
      <formula>C$2="SAB"</formula>
    </cfRule>
  </conditionalFormatting>
  <conditionalFormatting sqref="C10">
    <cfRule type="expression" dxfId="67" priority="4">
      <formula>C$2="SAB"</formula>
    </cfRule>
  </conditionalFormatting>
  <conditionalFormatting sqref="C8">
    <cfRule type="expression" dxfId="66" priority="3">
      <formula>C$2="SAB"</formula>
    </cfRule>
  </conditionalFormatting>
  <conditionalFormatting sqref="C6">
    <cfRule type="expression" dxfId="65" priority="2">
      <formula>DAY(C6)&gt;8</formula>
    </cfRule>
  </conditionalFormatting>
  <conditionalFormatting sqref="C6">
    <cfRule type="expression" dxfId="64" priority="1">
      <formula>C$2="SAB"</formula>
    </cfRule>
  </conditionalFormatting>
  <dataValidations count="8">
    <dataValidation allowBlank="1" showInputMessage="1" showErrorMessage="1" prompt="I giorni di calendario in questa riga e nelle righe 5, 7, 9, 11 e 13 vengono aggiornati automaticamente. Se questa cella non contiene il numero 1, si tratta di un giorno del mese precedente. Immettere le note del mese nella cella F13" sqref="C3" xr:uid="{00000000-0002-0000-0500-000000000000}"/>
    <dataValidation allowBlank="1" showInputMessage="1" showErrorMessage="1" prompt="Calendario del mese di giugno" sqref="A1" xr:uid="{00000000-0002-0000-0500-000001000000}"/>
    <dataValidation allowBlank="1" showInputMessage="1" showErrorMessage="1" prompt="Questa riga contiene i nomi dei giorni della settimana per il calendario. Questa cella contiene il giorno iniziale della settimana. Per cambiare il giorno iniziale, selezionare un altro giorno della settimana nella cella L3 del foglio di lavoro Gennaio" sqref="C2" xr:uid="{00000000-0002-0000-0500-000002000000}"/>
    <dataValidation allowBlank="1" showInputMessage="1" showErrorMessage="1" prompt="Immettere le note in questa cella" sqref="F13:I14" xr:uid="{00000000-0002-0000-0500-000003000000}"/>
    <dataValidation allowBlank="1" showInputMessage="1" showErrorMessage="1" prompt="Immettere le note nella cella a destra" sqref="E13:E14" xr:uid="{00000000-0002-0000-0500-000004000000}"/>
    <dataValidation allowBlank="1" showInputMessage="1" showErrorMessage="1" prompt="L'anno in questa cella viene aggiornato automaticamente in base all'anno immesso nel foglio di lavoro Gennaio. Il mese per questo foglio di lavoro si trova nella cella sottostante" sqref="B1" xr:uid="{00000000-0002-0000-0500-000005000000}"/>
    <dataValidation allowBlank="1" showInputMessage="1" showErrorMessage="1" prompt="Il mese del foglio di lavoro si trova in questa cella. Il calendario inizia a destra e contiene date del mese precedente, corrente e successivo. L'anno si trova nella cella sottostante. Le note mensili possono essere immesse nella cella F13" sqref="B2" xr:uid="{00000000-0002-0000-0500-000006000000}"/>
    <dataValidation allowBlank="1" showInputMessage="1" showErrorMessage="1" prompt="Immettere le note giornaliere in base al giorno del calendario riportato sopra nelle celle in questa riga e nelle righe 6, 8, 10, 12 e 14, nelle colonne da C a I" sqref="C4" xr:uid="{00000000-0002-0000-0500-000007000000}"/>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autoPageBreaks="0" fitToPage="1"/>
  </sheetPr>
  <dimension ref="B1:I17"/>
  <sheetViews>
    <sheetView showGridLines="0" topLeftCell="A6" zoomScaleNormal="100" workbookViewId="0">
      <selection activeCell="H12" sqref="H12"/>
    </sheetView>
  </sheetViews>
  <sheetFormatPr defaultColWidth="9.796875" defaultRowHeight="13.8" x14ac:dyDescent="0.25"/>
  <cols>
    <col min="1" max="1" width="2.69921875" customWidth="1"/>
    <col min="2" max="2" width="21.69921875" customWidth="1"/>
    <col min="3" max="9" width="18.296875" customWidth="1"/>
    <col min="10" max="10" width="2.69921875" customWidth="1"/>
    <col min="11" max="11" width="8.69921875" customWidth="1"/>
  </cols>
  <sheetData>
    <row r="1" spans="2:9" ht="19.95" customHeight="1" x14ac:dyDescent="0.25">
      <c r="B1" s="9">
        <f>AnnoCalendario</f>
        <v>2025</v>
      </c>
    </row>
    <row r="2" spans="2:9" ht="30" customHeight="1" x14ac:dyDescent="0.25">
      <c r="B2" s="10" t="str">
        <f>UPPER(TEXT(C5,"mmmm"))</f>
        <v>LUGLIO</v>
      </c>
      <c r="C2" s="4" t="str">
        <f>UPPER(TEXT(InizioSettimana,"ggg"))</f>
        <v>LUN</v>
      </c>
      <c r="D2" s="4" t="str">
        <f t="shared" ref="D2:I2" si="0">UPPER(TEXT(D3,"ggg"))</f>
        <v>MAR</v>
      </c>
      <c r="E2" s="4" t="str">
        <f t="shared" si="0"/>
        <v>MER</v>
      </c>
      <c r="F2" s="4" t="str">
        <f t="shared" si="0"/>
        <v>GIO</v>
      </c>
      <c r="G2" s="4" t="str">
        <f t="shared" si="0"/>
        <v>VEN</v>
      </c>
      <c r="H2" s="4" t="str">
        <f t="shared" si="0"/>
        <v>SAB</v>
      </c>
      <c r="I2" s="4" t="str">
        <f t="shared" si="0"/>
        <v>DOM</v>
      </c>
    </row>
    <row r="3" spans="2:9" ht="19.5" customHeight="1" x14ac:dyDescent="0.25">
      <c r="B3" s="11"/>
      <c r="C3" s="12">
        <f t="array" ref="C3:I3">GiorniESettimane+DATE(AnnoCalendario,7,1)-WEEKDAY(DATE(AnnoCalendario,7,1),(InizioSettimana="LUN")+1)+1</f>
        <v>45838</v>
      </c>
      <c r="D3" s="12">
        <v>45839</v>
      </c>
      <c r="E3" s="12">
        <v>45840</v>
      </c>
      <c r="F3" s="12">
        <v>45841</v>
      </c>
      <c r="G3" s="12">
        <v>45842</v>
      </c>
      <c r="H3" s="12">
        <v>45843</v>
      </c>
      <c r="I3" s="12">
        <v>45844</v>
      </c>
    </row>
    <row r="4" spans="2:9" ht="75" customHeight="1" x14ac:dyDescent="0.25">
      <c r="C4" s="5"/>
      <c r="D4" s="6" t="s">
        <v>132</v>
      </c>
      <c r="E4" s="6" t="s">
        <v>133</v>
      </c>
      <c r="F4" s="6" t="s">
        <v>134</v>
      </c>
      <c r="G4" s="6" t="s">
        <v>135</v>
      </c>
      <c r="H4" s="5"/>
      <c r="I4" s="5"/>
    </row>
    <row r="5" spans="2:9" ht="19.5" customHeight="1" x14ac:dyDescent="0.25">
      <c r="C5" s="12">
        <f t="array" ref="C5:I5">GiorniESettimane+DATE(AnnoCalendario,7,1)-WEEKDAY(DATE(AnnoCalendario,7,1),(InizioSettimana="LUN")+1)+8</f>
        <v>45845</v>
      </c>
      <c r="D5" s="12">
        <v>45846</v>
      </c>
      <c r="E5" s="12">
        <v>45847</v>
      </c>
      <c r="F5" s="12">
        <v>45848</v>
      </c>
      <c r="G5" s="12">
        <v>45849</v>
      </c>
      <c r="H5" s="12">
        <v>45850</v>
      </c>
      <c r="I5" s="12">
        <v>45851</v>
      </c>
    </row>
    <row r="6" spans="2:9" ht="75" customHeight="1" x14ac:dyDescent="0.25">
      <c r="C6" s="5" t="s">
        <v>136</v>
      </c>
      <c r="D6" s="6" t="s">
        <v>137</v>
      </c>
      <c r="E6" s="6" t="s">
        <v>138</v>
      </c>
      <c r="F6" s="6" t="s">
        <v>139</v>
      </c>
      <c r="G6" s="6" t="s">
        <v>140</v>
      </c>
      <c r="H6" s="5"/>
      <c r="I6" s="5"/>
    </row>
    <row r="7" spans="2:9" ht="19.5" customHeight="1" x14ac:dyDescent="0.25">
      <c r="C7" s="12">
        <f t="array" ref="C7:I7">GiorniESettimane+DATE(AnnoCalendario,7,1)-WEEKDAY(DATE(AnnoCalendario,7,1),(InizioSettimana="LUN")+1)+15</f>
        <v>45852</v>
      </c>
      <c r="D7" s="12">
        <v>45853</v>
      </c>
      <c r="E7" s="12">
        <v>45854</v>
      </c>
      <c r="F7" s="12">
        <v>45855</v>
      </c>
      <c r="G7" s="12">
        <v>45856</v>
      </c>
      <c r="H7" s="12">
        <v>45857</v>
      </c>
      <c r="I7" s="12">
        <v>45858</v>
      </c>
    </row>
    <row r="8" spans="2:9" ht="75" customHeight="1" x14ac:dyDescent="0.25">
      <c r="C8" s="5" t="s">
        <v>141</v>
      </c>
      <c r="D8" s="6" t="s">
        <v>142</v>
      </c>
      <c r="E8" s="6" t="s">
        <v>143</v>
      </c>
      <c r="F8" s="6" t="s">
        <v>144</v>
      </c>
      <c r="G8" s="6" t="s">
        <v>145</v>
      </c>
      <c r="H8" s="5"/>
      <c r="I8" s="5"/>
    </row>
    <row r="9" spans="2:9" ht="19.5" customHeight="1" x14ac:dyDescent="0.25">
      <c r="C9" s="12">
        <f t="array" ref="C9:I9">GiorniESettimane+DATE(AnnoCalendario,7,1)-WEEKDAY(DATE(AnnoCalendario,7,1),(InizioSettimana="LUN")+1)+22</f>
        <v>45859</v>
      </c>
      <c r="D9" s="12">
        <v>45860</v>
      </c>
      <c r="E9" s="12">
        <v>45861</v>
      </c>
      <c r="F9" s="12">
        <v>45862</v>
      </c>
      <c r="G9" s="12">
        <v>45863</v>
      </c>
      <c r="H9" s="12">
        <v>45864</v>
      </c>
      <c r="I9" s="12">
        <v>45865</v>
      </c>
    </row>
    <row r="10" spans="2:9" ht="75" customHeight="1" x14ac:dyDescent="0.25">
      <c r="C10" s="5" t="s">
        <v>146</v>
      </c>
      <c r="D10" s="6" t="s">
        <v>147</v>
      </c>
      <c r="E10" s="6" t="s">
        <v>148</v>
      </c>
      <c r="F10" s="6" t="s">
        <v>149</v>
      </c>
      <c r="G10" s="6" t="s">
        <v>150</v>
      </c>
      <c r="H10" s="5"/>
      <c r="I10" s="5"/>
    </row>
    <row r="11" spans="2:9" ht="19.5" customHeight="1" x14ac:dyDescent="0.25">
      <c r="C11" s="12">
        <f t="array" ref="C11:I11">GiorniESettimane+DATE(AnnoCalendario,7,1)-WEEKDAY(DATE(AnnoCalendario,7,1),(InizioSettimana="LUN")+1)+29</f>
        <v>45866</v>
      </c>
      <c r="D11" s="12">
        <v>45867</v>
      </c>
      <c r="E11" s="12">
        <v>45868</v>
      </c>
      <c r="F11" s="12">
        <v>45869</v>
      </c>
      <c r="G11" s="12">
        <v>45870</v>
      </c>
      <c r="H11" s="12">
        <v>45871</v>
      </c>
      <c r="I11" s="12">
        <v>45872</v>
      </c>
    </row>
    <row r="12" spans="2:9" ht="75" customHeight="1" x14ac:dyDescent="0.25">
      <c r="C12" s="5" t="s">
        <v>151</v>
      </c>
      <c r="D12" s="5" t="s">
        <v>153</v>
      </c>
      <c r="E12" s="5" t="s">
        <v>154</v>
      </c>
      <c r="F12" s="5" t="s">
        <v>155</v>
      </c>
      <c r="G12" s="6"/>
      <c r="H12" s="5"/>
      <c r="I12" s="5"/>
    </row>
    <row r="13" spans="2:9" ht="19.5" customHeight="1" x14ac:dyDescent="0.25">
      <c r="C13" s="12">
        <f t="array" ref="C13:D13">GiorniESettimane+DATE(AnnoCalendario,7,1)-WEEKDAY(DATE(AnnoCalendario,7,1),(InizioSettimana="LUN")+1)+36</f>
        <v>45873</v>
      </c>
      <c r="D13" s="12">
        <v>45874</v>
      </c>
      <c r="E13" s="19" t="s">
        <v>0</v>
      </c>
      <c r="F13" s="20"/>
      <c r="G13" s="20"/>
      <c r="H13" s="20"/>
      <c r="I13" s="20"/>
    </row>
    <row r="14" spans="2:9" ht="75" customHeight="1" x14ac:dyDescent="0.25">
      <c r="C14" s="6"/>
      <c r="D14" s="6" t="s">
        <v>152</v>
      </c>
      <c r="E14" s="19"/>
      <c r="F14" s="20"/>
      <c r="G14" s="20"/>
      <c r="H14" s="20"/>
      <c r="I14" s="20"/>
    </row>
    <row r="15" spans="2:9" ht="16.5" customHeight="1" x14ac:dyDescent="0.25"/>
    <row r="16" spans="2:9" ht="16.5" customHeight="1" x14ac:dyDescent="0.25"/>
    <row r="17" ht="16.5" customHeight="1" x14ac:dyDescent="0.25"/>
  </sheetData>
  <mergeCells count="2">
    <mergeCell ref="E13:E14"/>
    <mergeCell ref="F13:I14"/>
  </mergeCells>
  <conditionalFormatting sqref="C3:C5 C7 C9 C11 C13:C14">
    <cfRule type="expression" dxfId="63" priority="8">
      <formula>C$2="DOM"</formula>
    </cfRule>
  </conditionalFormatting>
  <conditionalFormatting sqref="C3:H3 C4 H4">
    <cfRule type="expression" dxfId="62" priority="9">
      <formula>DAY(C3)&gt;8</formula>
    </cfRule>
  </conditionalFormatting>
  <conditionalFormatting sqref="C11:I11 C13:D13">
    <cfRule type="expression" dxfId="61" priority="10">
      <formula>AND(DAY(C11)&gt;=1,DAY(C11)&lt;=15)</formula>
    </cfRule>
  </conditionalFormatting>
  <conditionalFormatting sqref="H3:I12">
    <cfRule type="expression" dxfId="60" priority="7">
      <formula>H$2="SAB"</formula>
    </cfRule>
  </conditionalFormatting>
  <conditionalFormatting sqref="I3:I12">
    <cfRule type="expression" dxfId="59" priority="6">
      <formula>$I$2="DOM"</formula>
    </cfRule>
  </conditionalFormatting>
  <conditionalFormatting sqref="C6">
    <cfRule type="expression" dxfId="58" priority="5">
      <formula>C$2="SAB"</formula>
    </cfRule>
  </conditionalFormatting>
  <conditionalFormatting sqref="C8">
    <cfRule type="expression" dxfId="57" priority="4">
      <formula>C$2="SAB"</formula>
    </cfRule>
  </conditionalFormatting>
  <conditionalFormatting sqref="C10">
    <cfRule type="expression" dxfId="56" priority="3">
      <formula>C$2="SAB"</formula>
    </cfRule>
  </conditionalFormatting>
  <conditionalFormatting sqref="C12">
    <cfRule type="expression" dxfId="55" priority="2">
      <formula>C$2="SAB"</formula>
    </cfRule>
  </conditionalFormatting>
  <conditionalFormatting sqref="D12:F12">
    <cfRule type="expression" dxfId="54" priority="1">
      <formula>DAY(D12)&gt;8</formula>
    </cfRule>
  </conditionalFormatting>
  <dataValidations count="8">
    <dataValidation allowBlank="1" showInputMessage="1" showErrorMessage="1" prompt="I giorni di calendario in questa riga e nelle righe 5, 7, 9, 11 e 13 vengono aggiornati automaticamente. Se questa cella non contiene il numero 1, si tratta di un giorno del mese precedente. Immettere le note del mese nella cella F13" sqref="C3" xr:uid="{00000000-0002-0000-0600-000000000000}"/>
    <dataValidation allowBlank="1" showInputMessage="1" showErrorMessage="1" prompt="Immettere le note giornaliere in base al giorno del calendario riportato sopra nelle celle in questa riga e nelle righe 6, 8, 10, 12 e 14, nelle colonne da C a I" sqref="C4" xr:uid="{00000000-0002-0000-0600-000001000000}"/>
    <dataValidation allowBlank="1" showInputMessage="1" showErrorMessage="1" prompt="Il mese del foglio di lavoro si trova in questa cella. Il calendario inizia a destra e contiene date del mese precedente, corrente e successivo. L'anno si trova nella cella sottostante. Le note mensili possono essere immesse nella cella F13" sqref="B2" xr:uid="{00000000-0002-0000-0600-000002000000}"/>
    <dataValidation allowBlank="1" showInputMessage="1" showErrorMessage="1" prompt="L'anno in questa cella viene aggiornato automaticamente in base all'anno immesso nel foglio di lavoro Gennaio. Il mese per questo foglio di lavoro si trova nella cella sottostante" sqref="B1" xr:uid="{00000000-0002-0000-0600-000003000000}"/>
    <dataValidation allowBlank="1" showInputMessage="1" showErrorMessage="1" prompt="Immettere le note nella cella a destra" sqref="E13:E14" xr:uid="{00000000-0002-0000-0600-000004000000}"/>
    <dataValidation allowBlank="1" showInputMessage="1" showErrorMessage="1" prompt="Immettere le note in questa cella" sqref="F13:I14" xr:uid="{00000000-0002-0000-0600-000005000000}"/>
    <dataValidation allowBlank="1" showInputMessage="1" showErrorMessage="1" prompt="Questa riga contiene i nomi dei giorni della settimana per il calendario. Questa cella contiene il giorno iniziale della settimana. Per cambiare il giorno iniziale, selezionare un altro giorno della settimana nella cella L3 del foglio di lavoro Gennaio" sqref="C2" xr:uid="{00000000-0002-0000-0600-000006000000}"/>
    <dataValidation allowBlank="1" showInputMessage="1" showErrorMessage="1" prompt="Calendario del mese di luglio" sqref="A1" xr:uid="{00000000-0002-0000-0600-000007000000}"/>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autoPageBreaks="0" fitToPage="1"/>
  </sheetPr>
  <dimension ref="B1:I17"/>
  <sheetViews>
    <sheetView showGridLines="0" topLeftCell="A6" zoomScaleNormal="100" workbookViewId="0">
      <selection activeCell="G12" sqref="G12"/>
    </sheetView>
  </sheetViews>
  <sheetFormatPr defaultColWidth="9.796875" defaultRowHeight="13.8" x14ac:dyDescent="0.25"/>
  <cols>
    <col min="1" max="1" width="2.69921875" customWidth="1"/>
    <col min="2" max="2" width="21.69921875" customWidth="1"/>
    <col min="3" max="9" width="18.296875" customWidth="1"/>
    <col min="10" max="10" width="2.69921875" customWidth="1"/>
    <col min="11" max="11" width="8.69921875" customWidth="1"/>
  </cols>
  <sheetData>
    <row r="1" spans="2:9" ht="19.95" customHeight="1" x14ac:dyDescent="0.25">
      <c r="B1" s="9">
        <f>AnnoCalendario</f>
        <v>2025</v>
      </c>
    </row>
    <row r="2" spans="2:9" ht="30" customHeight="1" x14ac:dyDescent="0.25">
      <c r="B2" s="10" t="str">
        <f>UPPER(TEXT(C5,"mmmm"))</f>
        <v>AGOSTO</v>
      </c>
      <c r="C2" s="4" t="str">
        <f>UPPER(TEXT(InizioSettimana,"ggg"))</f>
        <v>LUN</v>
      </c>
      <c r="D2" s="4" t="str">
        <f t="shared" ref="D2:I2" si="0">UPPER(TEXT(D3,"ggg"))</f>
        <v>MAR</v>
      </c>
      <c r="E2" s="4" t="str">
        <f t="shared" si="0"/>
        <v>MER</v>
      </c>
      <c r="F2" s="4" t="str">
        <f t="shared" si="0"/>
        <v>GIO</v>
      </c>
      <c r="G2" s="4" t="str">
        <f t="shared" si="0"/>
        <v>VEN</v>
      </c>
      <c r="H2" s="4" t="str">
        <f t="shared" si="0"/>
        <v>SAB</v>
      </c>
      <c r="I2" s="4" t="str">
        <f t="shared" si="0"/>
        <v>DOM</v>
      </c>
    </row>
    <row r="3" spans="2:9" ht="19.5" customHeight="1" x14ac:dyDescent="0.25">
      <c r="B3" s="11"/>
      <c r="C3" s="12">
        <f t="array" ref="C3:I3">GiorniESettimane+DATE(AnnoCalendario,8,1)-WEEKDAY(DATE(AnnoCalendario,8,1),(InizioSettimana="LUN")+1)+1</f>
        <v>45866</v>
      </c>
      <c r="D3" s="12">
        <v>45867</v>
      </c>
      <c r="E3" s="12">
        <v>45868</v>
      </c>
      <c r="F3" s="12">
        <v>45869</v>
      </c>
      <c r="G3" s="12">
        <v>45870</v>
      </c>
      <c r="H3" s="12">
        <v>45871</v>
      </c>
      <c r="I3" s="12">
        <v>45872</v>
      </c>
    </row>
    <row r="4" spans="2:9" ht="75" customHeight="1" x14ac:dyDescent="0.25">
      <c r="C4" s="5"/>
      <c r="D4" s="5"/>
      <c r="E4" s="5"/>
      <c r="F4" s="5"/>
      <c r="G4" s="5" t="s">
        <v>156</v>
      </c>
      <c r="H4" s="5"/>
      <c r="I4" s="5"/>
    </row>
    <row r="5" spans="2:9" ht="19.5" customHeight="1" x14ac:dyDescent="0.25">
      <c r="C5" s="12">
        <f t="array" ref="C5:I5">GiorniESettimane+DATE(AnnoCalendario,8,1)-WEEKDAY(DATE(AnnoCalendario,8,1),(InizioSettimana="LUN")+1)+8</f>
        <v>45873</v>
      </c>
      <c r="D5" s="12">
        <v>45874</v>
      </c>
      <c r="E5" s="12">
        <v>45875</v>
      </c>
      <c r="F5" s="12">
        <v>45876</v>
      </c>
      <c r="G5" s="12">
        <v>45877</v>
      </c>
      <c r="H5" s="12">
        <v>45878</v>
      </c>
      <c r="I5" s="12">
        <v>45879</v>
      </c>
    </row>
    <row r="6" spans="2:9" ht="75" customHeight="1" x14ac:dyDescent="0.25">
      <c r="C6" s="6" t="s">
        <v>157</v>
      </c>
      <c r="D6" s="6" t="s">
        <v>158</v>
      </c>
      <c r="E6" s="6" t="s">
        <v>159</v>
      </c>
      <c r="F6" s="6" t="s">
        <v>160</v>
      </c>
      <c r="G6" s="5" t="s">
        <v>161</v>
      </c>
      <c r="H6" s="5"/>
      <c r="I6" s="5"/>
    </row>
    <row r="7" spans="2:9" ht="19.5" customHeight="1" x14ac:dyDescent="0.25">
      <c r="C7" s="12">
        <f t="array" ref="C7:I7">GiorniESettimane+DATE(AnnoCalendario,8,1)-WEEKDAY(DATE(AnnoCalendario,8,1),(InizioSettimana="LUN")+1)+15</f>
        <v>45880</v>
      </c>
      <c r="D7" s="12">
        <v>45881</v>
      </c>
      <c r="E7" s="12">
        <v>45882</v>
      </c>
      <c r="F7" s="12">
        <v>45883</v>
      </c>
      <c r="G7" s="12">
        <v>45884</v>
      </c>
      <c r="H7" s="12">
        <v>45885</v>
      </c>
      <c r="I7" s="12">
        <v>45886</v>
      </c>
    </row>
    <row r="8" spans="2:9" ht="75" customHeight="1" x14ac:dyDescent="0.25">
      <c r="C8" s="6" t="s">
        <v>162</v>
      </c>
      <c r="D8" s="6" t="s">
        <v>163</v>
      </c>
      <c r="E8" s="6" t="s">
        <v>164</v>
      </c>
      <c r="F8" s="6" t="s">
        <v>165</v>
      </c>
      <c r="G8" s="5" t="s">
        <v>166</v>
      </c>
      <c r="H8" s="5"/>
      <c r="I8" s="5"/>
    </row>
    <row r="9" spans="2:9" ht="19.5" customHeight="1" x14ac:dyDescent="0.25">
      <c r="C9" s="12">
        <f t="array" ref="C9:I9">GiorniESettimane+DATE(AnnoCalendario,8,1)-WEEKDAY(DATE(AnnoCalendario,8,1),(InizioSettimana="LUN")+1)+22</f>
        <v>45887</v>
      </c>
      <c r="D9" s="12">
        <v>45888</v>
      </c>
      <c r="E9" s="12">
        <v>45889</v>
      </c>
      <c r="F9" s="12">
        <v>45890</v>
      </c>
      <c r="G9" s="12">
        <v>45891</v>
      </c>
      <c r="H9" s="12">
        <v>45892</v>
      </c>
      <c r="I9" s="12">
        <v>45893</v>
      </c>
    </row>
    <row r="10" spans="2:9" ht="75" customHeight="1" x14ac:dyDescent="0.25">
      <c r="C10" s="6" t="s">
        <v>167</v>
      </c>
      <c r="D10" s="6" t="s">
        <v>168</v>
      </c>
      <c r="E10" s="6" t="s">
        <v>169</v>
      </c>
      <c r="F10" s="6" t="s">
        <v>170</v>
      </c>
      <c r="G10" s="5" t="s">
        <v>171</v>
      </c>
      <c r="H10" s="5"/>
      <c r="I10" s="5"/>
    </row>
    <row r="11" spans="2:9" ht="19.5" customHeight="1" x14ac:dyDescent="0.25">
      <c r="C11" s="12">
        <f t="array" ref="C11:I11">GiorniESettimane+DATE(AnnoCalendario,8,1)-WEEKDAY(DATE(AnnoCalendario,8,1),(InizioSettimana="LUN")+1)+29</f>
        <v>45894</v>
      </c>
      <c r="D11" s="12">
        <v>45895</v>
      </c>
      <c r="E11" s="12">
        <v>45896</v>
      </c>
      <c r="F11" s="12">
        <v>45897</v>
      </c>
      <c r="G11" s="12">
        <v>45898</v>
      </c>
      <c r="H11" s="12">
        <v>45899</v>
      </c>
      <c r="I11" s="12">
        <v>45900</v>
      </c>
    </row>
    <row r="12" spans="2:9" ht="75" customHeight="1" x14ac:dyDescent="0.25">
      <c r="C12" s="6" t="s">
        <v>172</v>
      </c>
      <c r="D12" s="6" t="s">
        <v>173</v>
      </c>
      <c r="E12" s="6" t="s">
        <v>174</v>
      </c>
      <c r="F12" s="6" t="s">
        <v>175</v>
      </c>
      <c r="G12" s="5" t="s">
        <v>176</v>
      </c>
      <c r="H12" s="5"/>
      <c r="I12" s="5"/>
    </row>
    <row r="13" spans="2:9" ht="19.5" customHeight="1" x14ac:dyDescent="0.25">
      <c r="C13" s="12">
        <f t="array" ref="C13:D13">GiorniESettimane+DATE(AnnoCalendario,8,1)-WEEKDAY(DATE(AnnoCalendario,8,1),(InizioSettimana="LUN")+1)+36</f>
        <v>45901</v>
      </c>
      <c r="D13" s="12">
        <v>45902</v>
      </c>
      <c r="E13" s="19" t="s">
        <v>0</v>
      </c>
      <c r="F13" s="20"/>
      <c r="G13" s="20"/>
      <c r="H13" s="20"/>
      <c r="I13" s="20"/>
    </row>
    <row r="14" spans="2:9" ht="75" customHeight="1" x14ac:dyDescent="0.25">
      <c r="C14" s="6"/>
      <c r="D14" s="6"/>
      <c r="E14" s="19"/>
      <c r="F14" s="20"/>
      <c r="G14" s="20"/>
      <c r="H14" s="20"/>
      <c r="I14" s="20"/>
    </row>
    <row r="15" spans="2:9" ht="16.5" customHeight="1" x14ac:dyDescent="0.25"/>
    <row r="16" spans="2:9" ht="16.5" customHeight="1" x14ac:dyDescent="0.25"/>
    <row r="17" ht="16.5" customHeight="1" x14ac:dyDescent="0.25"/>
  </sheetData>
  <mergeCells count="2">
    <mergeCell ref="E13:E14"/>
    <mergeCell ref="F13:I14"/>
  </mergeCells>
  <conditionalFormatting sqref="C3:C14">
    <cfRule type="expression" dxfId="53" priority="9">
      <formula>C$2="DOM"</formula>
    </cfRule>
  </conditionalFormatting>
  <conditionalFormatting sqref="C3:H4">
    <cfRule type="expression" dxfId="52" priority="10">
      <formula>DAY(C3)&gt;8</formula>
    </cfRule>
  </conditionalFormatting>
  <conditionalFormatting sqref="C11:I11 C13:D13">
    <cfRule type="expression" dxfId="51" priority="11">
      <formula>AND(DAY(C11)&gt;=1,DAY(C11)&lt;=15)</formula>
    </cfRule>
  </conditionalFormatting>
  <conditionalFormatting sqref="H3:I12">
    <cfRule type="expression" dxfId="50" priority="8">
      <formula>H$2="SAB"</formula>
    </cfRule>
  </conditionalFormatting>
  <conditionalFormatting sqref="I3:I12">
    <cfRule type="expression" dxfId="49" priority="7">
      <formula>$I$2="DOM"</formula>
    </cfRule>
  </conditionalFormatting>
  <conditionalFormatting sqref="G4">
    <cfRule type="expression" dxfId="48" priority="6">
      <formula>G$2="SAB"</formula>
    </cfRule>
  </conditionalFormatting>
  <conditionalFormatting sqref="G6">
    <cfRule type="expression" dxfId="47" priority="5">
      <formula>G$2="SAB"</formula>
    </cfRule>
  </conditionalFormatting>
  <conditionalFormatting sqref="G8">
    <cfRule type="expression" dxfId="46" priority="4">
      <formula>G$2="SAB"</formula>
    </cfRule>
  </conditionalFormatting>
  <conditionalFormatting sqref="G10">
    <cfRule type="expression" dxfId="45" priority="3">
      <formula>G$2="SAB"</formula>
    </cfRule>
  </conditionalFormatting>
  <conditionalFormatting sqref="G12">
    <cfRule type="expression" dxfId="44" priority="2">
      <formula>DAY(G12)&gt;8</formula>
    </cfRule>
  </conditionalFormatting>
  <conditionalFormatting sqref="G12">
    <cfRule type="expression" dxfId="43" priority="1">
      <formula>G$2="SAB"</formula>
    </cfRule>
  </conditionalFormatting>
  <dataValidations count="8">
    <dataValidation allowBlank="1" showInputMessage="1" showErrorMessage="1" prompt="I giorni di calendario in questa riga e nelle righe 5, 7, 9, 11 e 13 vengono aggiornati automaticamente. Se questa cella non contiene il numero 1, si tratta di un giorno del mese precedente. Immettere le note del mese nella cella F13" sqref="C3" xr:uid="{00000000-0002-0000-0700-000000000000}"/>
    <dataValidation allowBlank="1" showInputMessage="1" showErrorMessage="1" prompt="Calendario del mese di agosto" sqref="A1" xr:uid="{00000000-0002-0000-0700-000001000000}"/>
    <dataValidation allowBlank="1" showInputMessage="1" showErrorMessage="1" prompt="Questa riga contiene i nomi dei giorni della settimana per il calendario. Questa cella contiene il giorno iniziale della settimana. Per cambiare il giorno iniziale, selezionare un altro giorno della settimana nella cella L3 del foglio di lavoro Gennaio" sqref="C2" xr:uid="{00000000-0002-0000-0700-000002000000}"/>
    <dataValidation allowBlank="1" showInputMessage="1" showErrorMessage="1" prompt="Immettere le note in questa cella" sqref="F13:I14" xr:uid="{00000000-0002-0000-0700-000003000000}"/>
    <dataValidation allowBlank="1" showInputMessage="1" showErrorMessage="1" prompt="Immettere le note nella cella a destra" sqref="E13:E14" xr:uid="{00000000-0002-0000-0700-000004000000}"/>
    <dataValidation allowBlank="1" showInputMessage="1" showErrorMessage="1" prompt="L'anno in questa cella viene aggiornato automaticamente in base all'anno immesso nel foglio di lavoro Gennaio. Il mese per questo foglio di lavoro si trova nella cella sottostante" sqref="B1" xr:uid="{00000000-0002-0000-0700-000005000000}"/>
    <dataValidation allowBlank="1" showInputMessage="1" showErrorMessage="1" prompt="Il mese del foglio di lavoro si trova in questa cella. Il calendario inizia a destra e contiene date del mese precedente, corrente e successivo. L'anno si trova nella cella sottostante. Le note mensili possono essere immesse nella cella F13" sqref="B2" xr:uid="{00000000-0002-0000-0700-000006000000}"/>
    <dataValidation allowBlank="1" showInputMessage="1" showErrorMessage="1" prompt="Immettere le note giornaliere in base al giorno del calendario riportato sopra nelle celle in questa riga e nelle righe 6, 8, 10, 12 e 14, nelle colonne da C a I" sqref="C4" xr:uid="{00000000-0002-0000-0700-000007000000}"/>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autoPageBreaks="0" fitToPage="1"/>
  </sheetPr>
  <dimension ref="B1:I17"/>
  <sheetViews>
    <sheetView showGridLines="0" topLeftCell="A8" zoomScaleNormal="100" workbookViewId="0">
      <selection activeCell="D14" sqref="D14"/>
    </sheetView>
  </sheetViews>
  <sheetFormatPr defaultColWidth="9.796875" defaultRowHeight="13.8" x14ac:dyDescent="0.25"/>
  <cols>
    <col min="1" max="1" width="2.69921875" customWidth="1"/>
    <col min="2" max="2" width="21.69921875" customWidth="1"/>
    <col min="3" max="9" width="18.296875" customWidth="1"/>
    <col min="10" max="10" width="2.69921875" customWidth="1"/>
    <col min="11" max="11" width="8.69921875" customWidth="1"/>
  </cols>
  <sheetData>
    <row r="1" spans="2:9" ht="19.95" customHeight="1" x14ac:dyDescent="0.25">
      <c r="B1" s="9">
        <f>AnnoCalendario</f>
        <v>2025</v>
      </c>
    </row>
    <row r="2" spans="2:9" ht="30" customHeight="1" x14ac:dyDescent="0.25">
      <c r="B2" s="10" t="str">
        <f>UPPER(TEXT(C5,"mmmm"))</f>
        <v>SETTEMBRE</v>
      </c>
      <c r="C2" s="4" t="str">
        <f>UPPER(TEXT(InizioSettimana,"ggg"))</f>
        <v>LUN</v>
      </c>
      <c r="D2" s="4" t="str">
        <f t="shared" ref="D2:I2" si="0">UPPER(TEXT(D3,"ggg"))</f>
        <v>MAR</v>
      </c>
      <c r="E2" s="4" t="str">
        <f t="shared" si="0"/>
        <v>MER</v>
      </c>
      <c r="F2" s="4" t="str">
        <f t="shared" si="0"/>
        <v>GIO</v>
      </c>
      <c r="G2" s="4" t="str">
        <f t="shared" si="0"/>
        <v>VEN</v>
      </c>
      <c r="H2" s="4" t="str">
        <f t="shared" si="0"/>
        <v>SAB</v>
      </c>
      <c r="I2" s="4" t="str">
        <f t="shared" si="0"/>
        <v>DOM</v>
      </c>
    </row>
    <row r="3" spans="2:9" ht="19.5" customHeight="1" x14ac:dyDescent="0.25">
      <c r="B3" s="11"/>
      <c r="C3" s="12">
        <f t="array" ref="C3:I3">GiorniESettimane+DATE(AnnoCalendario,9,1)-WEEKDAY(DATE(AnnoCalendario,9,1),(InizioSettimana="LUN")+1)+1</f>
        <v>45901</v>
      </c>
      <c r="D3" s="12">
        <v>45902</v>
      </c>
      <c r="E3" s="12">
        <v>45903</v>
      </c>
      <c r="F3" s="12">
        <v>45904</v>
      </c>
      <c r="G3" s="12">
        <v>45905</v>
      </c>
      <c r="H3" s="12">
        <v>45906</v>
      </c>
      <c r="I3" s="12">
        <v>45907</v>
      </c>
    </row>
    <row r="4" spans="2:9" ht="75" customHeight="1" x14ac:dyDescent="0.25">
      <c r="C4" s="6" t="s">
        <v>177</v>
      </c>
      <c r="D4" s="6" t="s">
        <v>178</v>
      </c>
      <c r="E4" s="22" t="s">
        <v>179</v>
      </c>
      <c r="F4" s="23"/>
      <c r="G4" s="24"/>
      <c r="H4" s="5"/>
      <c r="I4" s="5"/>
    </row>
    <row r="5" spans="2:9" ht="19.5" customHeight="1" x14ac:dyDescent="0.25">
      <c r="C5" s="12">
        <f t="array" ref="C5:I5">GiorniESettimane+DATE(AnnoCalendario,9,1)-WEEKDAY(DATE(AnnoCalendario,9,1),(InizioSettimana="LUN")+1)+8</f>
        <v>45908</v>
      </c>
      <c r="D5" s="12">
        <v>45909</v>
      </c>
      <c r="E5" s="12">
        <v>45910</v>
      </c>
      <c r="F5" s="12">
        <v>45911</v>
      </c>
      <c r="G5" s="12">
        <v>45912</v>
      </c>
      <c r="H5" s="12">
        <v>45913</v>
      </c>
      <c r="I5" s="12">
        <v>45914</v>
      </c>
    </row>
    <row r="6" spans="2:9" ht="75" customHeight="1" x14ac:dyDescent="0.25">
      <c r="C6" s="22" t="s">
        <v>179</v>
      </c>
      <c r="D6" s="25"/>
      <c r="E6" s="25"/>
      <c r="F6" s="25"/>
      <c r="G6" s="26"/>
      <c r="H6" s="5"/>
      <c r="I6" s="5"/>
    </row>
    <row r="7" spans="2:9" ht="19.5" customHeight="1" x14ac:dyDescent="0.25">
      <c r="C7" s="12">
        <f t="array" ref="C7:I7">GiorniESettimane+DATE(AnnoCalendario,9,1)-WEEKDAY(DATE(AnnoCalendario,9,1),(InizioSettimana="LUN")+1)+15</f>
        <v>45915</v>
      </c>
      <c r="D7" s="12">
        <v>45916</v>
      </c>
      <c r="E7" s="12">
        <v>45917</v>
      </c>
      <c r="F7" s="12">
        <v>45918</v>
      </c>
      <c r="G7" s="12">
        <v>45919</v>
      </c>
      <c r="H7" s="12">
        <v>45920</v>
      </c>
      <c r="I7" s="12">
        <v>45921</v>
      </c>
    </row>
    <row r="8" spans="2:9" ht="75" customHeight="1" x14ac:dyDescent="0.25">
      <c r="C8" s="22" t="s">
        <v>179</v>
      </c>
      <c r="D8" s="25"/>
      <c r="E8" s="25"/>
      <c r="F8" s="25"/>
      <c r="G8" s="26"/>
      <c r="H8" s="5"/>
      <c r="I8" s="5"/>
    </row>
    <row r="9" spans="2:9" ht="19.5" customHeight="1" x14ac:dyDescent="0.25">
      <c r="C9" s="12">
        <f t="array" ref="C9:I9">GiorniESettimane+DATE(AnnoCalendario,9,1)-WEEKDAY(DATE(AnnoCalendario,9,1),(InizioSettimana="LUN")+1)+22</f>
        <v>45922</v>
      </c>
      <c r="D9" s="12">
        <v>45923</v>
      </c>
      <c r="E9" s="12">
        <v>45924</v>
      </c>
      <c r="F9" s="12">
        <v>45925</v>
      </c>
      <c r="G9" s="12">
        <v>45926</v>
      </c>
      <c r="H9" s="12">
        <v>45927</v>
      </c>
      <c r="I9" s="12">
        <v>45928</v>
      </c>
    </row>
    <row r="10" spans="2:9" ht="75" customHeight="1" x14ac:dyDescent="0.25">
      <c r="C10" s="22" t="s">
        <v>179</v>
      </c>
      <c r="D10" s="25"/>
      <c r="E10" s="25"/>
      <c r="F10" s="25"/>
      <c r="G10" s="26"/>
      <c r="H10" s="5"/>
      <c r="I10" s="5"/>
    </row>
    <row r="11" spans="2:9" ht="19.5" customHeight="1" x14ac:dyDescent="0.25">
      <c r="C11" s="12">
        <f t="array" ref="C11:I11">GiorniESettimane+DATE(AnnoCalendario,9,1)-WEEKDAY(DATE(AnnoCalendario,9,1),(InizioSettimana="LUN")+1)+29</f>
        <v>45929</v>
      </c>
      <c r="D11" s="12">
        <v>45930</v>
      </c>
      <c r="E11" s="12">
        <v>45931</v>
      </c>
      <c r="F11" s="12">
        <v>45932</v>
      </c>
      <c r="G11" s="12">
        <v>45933</v>
      </c>
      <c r="H11" s="12">
        <v>45934</v>
      </c>
      <c r="I11" s="12">
        <v>45935</v>
      </c>
    </row>
    <row r="12" spans="2:9" ht="75" customHeight="1" x14ac:dyDescent="0.25">
      <c r="C12" s="22" t="s">
        <v>179</v>
      </c>
      <c r="D12" s="26"/>
      <c r="E12" s="13"/>
      <c r="F12" s="28"/>
      <c r="G12" s="14"/>
      <c r="H12" s="5"/>
      <c r="I12" s="5"/>
    </row>
    <row r="13" spans="2:9" ht="19.5" customHeight="1" x14ac:dyDescent="0.25">
      <c r="C13" s="12">
        <f t="array" ref="C13:D13">GiorniESettimane+DATE(AnnoCalendario,9,1)-WEEKDAY(DATE(AnnoCalendario,9,1),(InizioSettimana="LUN")+1)+36</f>
        <v>45936</v>
      </c>
      <c r="D13" s="12">
        <v>45937</v>
      </c>
      <c r="E13" s="19" t="s">
        <v>0</v>
      </c>
      <c r="F13" s="20"/>
      <c r="G13" s="20"/>
      <c r="H13" s="20"/>
      <c r="I13" s="20"/>
    </row>
    <row r="14" spans="2:9" ht="75" customHeight="1" x14ac:dyDescent="0.25">
      <c r="C14" s="6"/>
      <c r="D14" s="6"/>
      <c r="E14" s="19"/>
      <c r="F14" s="20"/>
      <c r="G14" s="20"/>
      <c r="H14" s="20"/>
      <c r="I14" s="20"/>
    </row>
    <row r="15" spans="2:9" ht="16.5" customHeight="1" x14ac:dyDescent="0.25"/>
    <row r="16" spans="2:9" ht="16.5" customHeight="1" x14ac:dyDescent="0.25"/>
    <row r="17" ht="16.5" customHeight="1" x14ac:dyDescent="0.25"/>
  </sheetData>
  <mergeCells count="7">
    <mergeCell ref="C12:D12"/>
    <mergeCell ref="E4:G4"/>
    <mergeCell ref="C6:G6"/>
    <mergeCell ref="C8:G8"/>
    <mergeCell ref="C10:G10"/>
    <mergeCell ref="E13:E14"/>
    <mergeCell ref="F13:I14"/>
  </mergeCells>
  <conditionalFormatting sqref="C3 C5 C7 C9 C11 C13:C14">
    <cfRule type="expression" dxfId="42" priority="7">
      <formula>C$2="DOM"</formula>
    </cfRule>
  </conditionalFormatting>
  <conditionalFormatting sqref="C3:H3 H4">
    <cfRule type="expression" dxfId="41" priority="8">
      <formula>DAY(C3)&gt;8</formula>
    </cfRule>
  </conditionalFormatting>
  <conditionalFormatting sqref="C11:I11 C13:D13">
    <cfRule type="expression" dxfId="40" priority="9">
      <formula>AND(DAY(C11)&gt;=1,DAY(C11)&lt;=15)</formula>
    </cfRule>
  </conditionalFormatting>
  <conditionalFormatting sqref="H3:I12">
    <cfRule type="expression" dxfId="39" priority="6">
      <formula>H$2="SAB"</formula>
    </cfRule>
  </conditionalFormatting>
  <conditionalFormatting sqref="I3:I12">
    <cfRule type="expression" dxfId="38" priority="5">
      <formula>$I$2="DOM"</formula>
    </cfRule>
  </conditionalFormatting>
  <conditionalFormatting sqref="H6">
    <cfRule type="expression" dxfId="37" priority="4">
      <formula>DAY(H6)&gt;8</formula>
    </cfRule>
  </conditionalFormatting>
  <conditionalFormatting sqref="H8">
    <cfRule type="expression" dxfId="36" priority="3">
      <formula>DAY(H8)&gt;8</formula>
    </cfRule>
  </conditionalFormatting>
  <conditionalFormatting sqref="H10">
    <cfRule type="expression" dxfId="35" priority="2">
      <formula>DAY(H10)&gt;8</formula>
    </cfRule>
  </conditionalFormatting>
  <conditionalFormatting sqref="H12">
    <cfRule type="expression" dxfId="34" priority="1">
      <formula>DAY(H12)&gt;8</formula>
    </cfRule>
  </conditionalFormatting>
  <dataValidations count="7">
    <dataValidation allowBlank="1" showInputMessage="1" showErrorMessage="1" prompt="I giorni di calendario in questa riga e nelle righe 5, 7, 9, 11 e 13 vengono aggiornati automaticamente. Se questa cella non contiene il numero 1, si tratta di un giorno del mese precedente. Immettere le note del mese nella cella F13" sqref="C3" xr:uid="{00000000-0002-0000-0800-000000000000}"/>
    <dataValidation allowBlank="1" showInputMessage="1" showErrorMessage="1" prompt="Il mese del foglio di lavoro si trova in questa cella. Il calendario inizia a destra e contiene date del mese precedente, corrente e successivo. L'anno si trova nella cella sottostante. Le note mensili possono essere immesse nella cella F13" sqref="B2" xr:uid="{00000000-0002-0000-0800-000002000000}"/>
    <dataValidation allowBlank="1" showInputMessage="1" showErrorMessage="1" prompt="L'anno in questa cella viene aggiornato automaticamente in base all'anno immesso nel foglio di lavoro Gennaio. Il mese per questo foglio di lavoro si trova nella cella sottostante" sqref="B1" xr:uid="{00000000-0002-0000-0800-000003000000}"/>
    <dataValidation allowBlank="1" showInputMessage="1" showErrorMessage="1" prompt="Immettere le note nella cella a destra" sqref="E13:E14" xr:uid="{00000000-0002-0000-0800-000004000000}"/>
    <dataValidation allowBlank="1" showInputMessage="1" showErrorMessage="1" prompt="Immettere le note in questa cella" sqref="F13:I14" xr:uid="{00000000-0002-0000-0800-000005000000}"/>
    <dataValidation allowBlank="1" showInputMessage="1" showErrorMessage="1" prompt="Questa riga contiene i nomi dei giorni della settimana per il calendario. Questa cella contiene il giorno iniziale della settimana. Per cambiare il giorno iniziale, selezionare un altro giorno della settimana nella cella L3 del foglio di lavoro Gennaio" sqref="C2" xr:uid="{00000000-0002-0000-0800-000006000000}"/>
    <dataValidation allowBlank="1" showInputMessage="1" showErrorMessage="1" prompt="Calendario del mese di settembre" sqref="A1" xr:uid="{00000000-0002-0000-0800-000007000000}"/>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pageSetUpPr autoPageBreaks="0" fitToPage="1"/>
  </sheetPr>
  <dimension ref="B1:I17"/>
  <sheetViews>
    <sheetView showGridLines="0" topLeftCell="A8" zoomScaleNormal="100" workbookViewId="0">
      <selection activeCell="H10" sqref="H10"/>
    </sheetView>
  </sheetViews>
  <sheetFormatPr defaultColWidth="9.796875" defaultRowHeight="13.8" x14ac:dyDescent="0.25"/>
  <cols>
    <col min="1" max="1" width="2.69921875" customWidth="1"/>
    <col min="2" max="2" width="21.69921875" customWidth="1"/>
    <col min="3" max="9" width="18.296875" customWidth="1"/>
    <col min="10" max="10" width="2.69921875" customWidth="1"/>
    <col min="11" max="11" width="8.69921875" customWidth="1"/>
  </cols>
  <sheetData>
    <row r="1" spans="2:9" ht="19.95" customHeight="1" x14ac:dyDescent="0.25">
      <c r="B1" s="9">
        <f>AnnoCalendario</f>
        <v>2025</v>
      </c>
    </row>
    <row r="2" spans="2:9" ht="30" customHeight="1" x14ac:dyDescent="0.25">
      <c r="B2" s="10" t="str">
        <f>UPPER(TEXT(C5,"mmmm"))</f>
        <v>OTTOBRE</v>
      </c>
      <c r="C2" s="4" t="str">
        <f>UPPER(TEXT(InizioSettimana,"ggg"))</f>
        <v>LUN</v>
      </c>
      <c r="D2" s="4" t="str">
        <f t="shared" ref="D2:I2" si="0">UPPER(TEXT(D3,"ggg"))</f>
        <v>MAR</v>
      </c>
      <c r="E2" s="4" t="str">
        <f t="shared" si="0"/>
        <v>MER</v>
      </c>
      <c r="F2" s="4" t="str">
        <f t="shared" si="0"/>
        <v>GIO</v>
      </c>
      <c r="G2" s="4" t="str">
        <f t="shared" si="0"/>
        <v>VEN</v>
      </c>
      <c r="H2" s="4" t="str">
        <f t="shared" si="0"/>
        <v>SAB</v>
      </c>
      <c r="I2" s="4" t="str">
        <f t="shared" si="0"/>
        <v>DOM</v>
      </c>
    </row>
    <row r="3" spans="2:9" ht="19.5" customHeight="1" x14ac:dyDescent="0.25">
      <c r="B3" s="11"/>
      <c r="C3" s="12">
        <f t="array" ref="C3:I3">GiorniESettimane+DATE(AnnoCalendario,10,1)-WEEKDAY(DATE(AnnoCalendario,10,1),(InizioSettimana="LUN")+1)+1</f>
        <v>45929</v>
      </c>
      <c r="D3" s="12">
        <v>45930</v>
      </c>
      <c r="E3" s="12">
        <v>45931</v>
      </c>
      <c r="F3" s="12">
        <v>45932</v>
      </c>
      <c r="G3" s="12">
        <v>45933</v>
      </c>
      <c r="H3" s="12">
        <v>45934</v>
      </c>
      <c r="I3" s="12">
        <v>45935</v>
      </c>
    </row>
    <row r="4" spans="2:9" ht="75" customHeight="1" x14ac:dyDescent="0.25">
      <c r="C4" s="5"/>
      <c r="D4" s="13"/>
      <c r="E4" s="22" t="s">
        <v>179</v>
      </c>
      <c r="F4" s="25"/>
      <c r="G4" s="25"/>
      <c r="H4" s="5"/>
      <c r="I4" s="5"/>
    </row>
    <row r="5" spans="2:9" ht="19.5" customHeight="1" x14ac:dyDescent="0.25">
      <c r="C5" s="12">
        <f t="array" ref="C5:I5">GiorniESettimane+DATE(AnnoCalendario,10,1)-WEEKDAY(DATE(AnnoCalendario,10,1),(InizioSettimana="LUN")+1)+8</f>
        <v>45936</v>
      </c>
      <c r="D5" s="12">
        <v>45937</v>
      </c>
      <c r="E5" s="12">
        <v>45938</v>
      </c>
      <c r="F5" s="12">
        <v>45939</v>
      </c>
      <c r="G5" s="12">
        <v>45940</v>
      </c>
      <c r="H5" s="12">
        <v>45941</v>
      </c>
      <c r="I5" s="12">
        <v>45942</v>
      </c>
    </row>
    <row r="6" spans="2:9" ht="75" customHeight="1" x14ac:dyDescent="0.25">
      <c r="C6" s="22" t="s">
        <v>179</v>
      </c>
      <c r="D6" s="25"/>
      <c r="E6" s="25"/>
      <c r="F6" s="25"/>
      <c r="G6" s="25"/>
      <c r="H6" s="5"/>
      <c r="I6" s="5"/>
    </row>
    <row r="7" spans="2:9" ht="19.5" customHeight="1" x14ac:dyDescent="0.25">
      <c r="C7" s="12">
        <f t="array" ref="C7:I7">GiorniESettimane+DATE(AnnoCalendario,10,1)-WEEKDAY(DATE(AnnoCalendario,10,1),(InizioSettimana="LUN")+1)+15</f>
        <v>45943</v>
      </c>
      <c r="D7" s="12">
        <v>45944</v>
      </c>
      <c r="E7" s="12">
        <v>45945</v>
      </c>
      <c r="F7" s="12">
        <v>45946</v>
      </c>
      <c r="G7" s="12">
        <v>45947</v>
      </c>
      <c r="H7" s="12">
        <v>45948</v>
      </c>
      <c r="I7" s="12">
        <v>45949</v>
      </c>
    </row>
    <row r="8" spans="2:9" ht="75" customHeight="1" x14ac:dyDescent="0.25">
      <c r="C8" s="22" t="s">
        <v>179</v>
      </c>
      <c r="D8" s="25"/>
      <c r="E8" s="25"/>
      <c r="F8" s="25"/>
      <c r="G8" s="25"/>
      <c r="H8" s="5"/>
      <c r="I8" s="5"/>
    </row>
    <row r="9" spans="2:9" ht="19.5" customHeight="1" x14ac:dyDescent="0.25">
      <c r="C9" s="12">
        <f t="array" ref="C9:I9">GiorniESettimane+DATE(AnnoCalendario,10,1)-WEEKDAY(DATE(AnnoCalendario,10,1),(InizioSettimana="LUN")+1)+22</f>
        <v>45950</v>
      </c>
      <c r="D9" s="12">
        <v>45951</v>
      </c>
      <c r="E9" s="12">
        <v>45952</v>
      </c>
      <c r="F9" s="12">
        <v>45953</v>
      </c>
      <c r="G9" s="12">
        <v>45954</v>
      </c>
      <c r="H9" s="12">
        <v>45955</v>
      </c>
      <c r="I9" s="12">
        <v>45956</v>
      </c>
    </row>
    <row r="10" spans="2:9" ht="75" customHeight="1" x14ac:dyDescent="0.25">
      <c r="C10" s="22" t="s">
        <v>179</v>
      </c>
      <c r="D10" s="25"/>
      <c r="E10" s="25"/>
      <c r="F10" s="25"/>
      <c r="G10" s="25"/>
      <c r="H10" s="5"/>
      <c r="I10" s="5"/>
    </row>
    <row r="11" spans="2:9" ht="19.5" customHeight="1" x14ac:dyDescent="0.25">
      <c r="C11" s="12">
        <f t="array" ref="C11:I11">GiorniESettimane+DATE(AnnoCalendario,10,1)-WEEKDAY(DATE(AnnoCalendario,10,1),(InizioSettimana="LUN")+1)+29</f>
        <v>45957</v>
      </c>
      <c r="D11" s="12">
        <v>45958</v>
      </c>
      <c r="E11" s="12">
        <v>45959</v>
      </c>
      <c r="F11" s="12">
        <v>45960</v>
      </c>
      <c r="G11" s="12">
        <v>45961</v>
      </c>
      <c r="H11" s="12">
        <v>45962</v>
      </c>
      <c r="I11" s="12">
        <v>45963</v>
      </c>
    </row>
    <row r="12" spans="2:9" ht="75" customHeight="1" x14ac:dyDescent="0.25">
      <c r="C12" s="22" t="s">
        <v>179</v>
      </c>
      <c r="D12" s="25"/>
      <c r="E12" s="25"/>
      <c r="F12" s="25"/>
      <c r="G12" s="26"/>
      <c r="H12" s="5"/>
      <c r="I12" s="5"/>
    </row>
    <row r="13" spans="2:9" ht="19.5" customHeight="1" x14ac:dyDescent="0.25">
      <c r="C13" s="12">
        <f t="array" ref="C13:D13">GiorniESettimane+DATE(AnnoCalendario,10,1)-WEEKDAY(DATE(AnnoCalendario,10,1),(InizioSettimana="LUN")+1)+36</f>
        <v>45964</v>
      </c>
      <c r="D13" s="12">
        <v>45965</v>
      </c>
      <c r="E13" s="19" t="s">
        <v>0</v>
      </c>
      <c r="F13" s="20"/>
      <c r="G13" s="20"/>
      <c r="H13" s="20"/>
      <c r="I13" s="20"/>
    </row>
    <row r="14" spans="2:9" ht="75" customHeight="1" x14ac:dyDescent="0.25">
      <c r="C14" s="6"/>
      <c r="D14" s="6"/>
      <c r="E14" s="19"/>
      <c r="F14" s="20"/>
      <c r="G14" s="20"/>
      <c r="H14" s="20"/>
      <c r="I14" s="20"/>
    </row>
    <row r="15" spans="2:9" ht="16.5" customHeight="1" x14ac:dyDescent="0.25"/>
    <row r="16" spans="2:9" ht="16.5" customHeight="1" x14ac:dyDescent="0.25"/>
    <row r="17" ht="16.5" customHeight="1" x14ac:dyDescent="0.25"/>
  </sheetData>
  <mergeCells count="7">
    <mergeCell ref="E13:E14"/>
    <mergeCell ref="F13:I14"/>
    <mergeCell ref="E4:G4"/>
    <mergeCell ref="C6:G6"/>
    <mergeCell ref="C8:G8"/>
    <mergeCell ref="C10:G10"/>
    <mergeCell ref="C12:G12"/>
  </mergeCells>
  <conditionalFormatting sqref="C3:C5 C7 C9 C11 C13:C14">
    <cfRule type="expression" dxfId="33" priority="7">
      <formula>C$2="DOM"</formula>
    </cfRule>
  </conditionalFormatting>
  <conditionalFormatting sqref="C3:H3 C4">
    <cfRule type="expression" dxfId="32" priority="8">
      <formula>DAY(C3)&gt;8</formula>
    </cfRule>
  </conditionalFormatting>
  <conditionalFormatting sqref="C11:I11 C13:D13">
    <cfRule type="expression" dxfId="31" priority="9">
      <formula>AND(DAY(C11)&gt;=1,DAY(C11)&lt;=15)</formula>
    </cfRule>
  </conditionalFormatting>
  <conditionalFormatting sqref="H3:I12">
    <cfRule type="expression" dxfId="30" priority="6">
      <formula>H$2="SAB"</formula>
    </cfRule>
  </conditionalFormatting>
  <conditionalFormatting sqref="I3:I12">
    <cfRule type="expression" dxfId="29" priority="5">
      <formula>$I$2="DOM"</formula>
    </cfRule>
  </conditionalFormatting>
  <conditionalFormatting sqref="H4">
    <cfRule type="expression" dxfId="28" priority="4">
      <formula>$I$2="DOM"</formula>
    </cfRule>
  </conditionalFormatting>
  <conditionalFormatting sqref="H6">
    <cfRule type="expression" dxfId="27" priority="3">
      <formula>$I$2="DOM"</formula>
    </cfRule>
  </conditionalFormatting>
  <conditionalFormatting sqref="H8">
    <cfRule type="expression" dxfId="26" priority="2">
      <formula>$I$2="DOM"</formula>
    </cfRule>
  </conditionalFormatting>
  <conditionalFormatting sqref="H10">
    <cfRule type="expression" dxfId="25" priority="1">
      <formula>$I$2="DOM"</formula>
    </cfRule>
  </conditionalFormatting>
  <dataValidations count="8">
    <dataValidation allowBlank="1" showInputMessage="1" showErrorMessage="1" prompt="I giorni di calendario in questa riga e nelle righe 5, 7, 9, 11 e 13 vengono aggiornati automaticamente. Se questa cella non contiene il numero 1, si tratta di un giorno del mese precedente. Immettere le note del mese nella cella F13" sqref="C3" xr:uid="{00000000-0002-0000-0900-000000000000}"/>
    <dataValidation allowBlank="1" showInputMessage="1" showErrorMessage="1" prompt="Calendario del mese di ottobre" sqref="A1" xr:uid="{00000000-0002-0000-0900-000001000000}"/>
    <dataValidation allowBlank="1" showInputMessage="1" showErrorMessage="1" prompt="Questa riga contiene i nomi dei giorni della settimana per il calendario. Questa cella contiene il giorno iniziale della settimana. Per cambiare il giorno iniziale, selezionare un altro giorno della settimana nella cella L3 del foglio di lavoro Gennaio" sqref="C2" xr:uid="{00000000-0002-0000-0900-000002000000}"/>
    <dataValidation allowBlank="1" showInputMessage="1" showErrorMessage="1" prompt="Immettere le note in questa cella" sqref="F13:I14" xr:uid="{00000000-0002-0000-0900-000003000000}"/>
    <dataValidation allowBlank="1" showInputMessage="1" showErrorMessage="1" prompt="Immettere le note nella cella a destra" sqref="E13:E14" xr:uid="{00000000-0002-0000-0900-000004000000}"/>
    <dataValidation allowBlank="1" showInputMessage="1" showErrorMessage="1" prompt="L'anno in questa cella viene aggiornato automaticamente in base all'anno immesso nel foglio di lavoro Gennaio. Il mese per questo foglio di lavoro si trova nella cella sottostante" sqref="B1" xr:uid="{00000000-0002-0000-0900-000005000000}"/>
    <dataValidation allowBlank="1" showInputMessage="1" showErrorMessage="1" prompt="Il mese del foglio di lavoro si trova in questa cella. Il calendario inizia a destra e contiene date del mese precedente, corrente e successivo. L'anno si trova nella cella sottostante. Le note mensili possono essere immesse nella cella F13" sqref="B2" xr:uid="{00000000-0002-0000-0900-000006000000}"/>
    <dataValidation allowBlank="1" showInputMessage="1" showErrorMessage="1" prompt="Immettere le note giornaliere in base al giorno del calendario riportato sopra nelle celle in questa riga e nelle righe 6, 8, 10, 12 e 14, nelle colonne da C a I" sqref="C4" xr:uid="{00000000-0002-0000-0900-000007000000}"/>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249977111117893"/>
    <pageSetUpPr autoPageBreaks="0" fitToPage="1"/>
  </sheetPr>
  <dimension ref="B1:I17"/>
  <sheetViews>
    <sheetView showGridLines="0" topLeftCell="A10" zoomScaleNormal="100" workbookViewId="0">
      <selection activeCell="F8" sqref="F8"/>
    </sheetView>
  </sheetViews>
  <sheetFormatPr defaultColWidth="9.796875" defaultRowHeight="13.8" x14ac:dyDescent="0.25"/>
  <cols>
    <col min="1" max="1" width="2.69921875" customWidth="1"/>
    <col min="2" max="2" width="21.69921875" customWidth="1"/>
    <col min="3" max="9" width="18.296875" customWidth="1"/>
    <col min="10" max="10" width="2.69921875" customWidth="1"/>
    <col min="11" max="11" width="8.69921875" customWidth="1"/>
  </cols>
  <sheetData>
    <row r="1" spans="2:9" ht="19.95" customHeight="1" x14ac:dyDescent="0.25">
      <c r="B1" s="9">
        <f>AnnoCalendario</f>
        <v>2025</v>
      </c>
    </row>
    <row r="2" spans="2:9" ht="30" customHeight="1" x14ac:dyDescent="0.25">
      <c r="B2" s="10" t="str">
        <f>UPPER(TEXT(C5,"mmmm"))</f>
        <v>NOVEMBRE</v>
      </c>
      <c r="C2" s="4" t="str">
        <f>UPPER(TEXT(InizioSettimana,"ggg"))</f>
        <v>LUN</v>
      </c>
      <c r="D2" s="4" t="str">
        <f t="shared" ref="D2:I2" si="0">UPPER(TEXT(D3,"ggg"))</f>
        <v>MAR</v>
      </c>
      <c r="E2" s="4" t="str">
        <f t="shared" si="0"/>
        <v>MER</v>
      </c>
      <c r="F2" s="4" t="str">
        <f t="shared" si="0"/>
        <v>GIO</v>
      </c>
      <c r="G2" s="4" t="str">
        <f t="shared" si="0"/>
        <v>VEN</v>
      </c>
      <c r="H2" s="4" t="str">
        <f t="shared" si="0"/>
        <v>SAB</v>
      </c>
      <c r="I2" s="4" t="str">
        <f t="shared" si="0"/>
        <v>DOM</v>
      </c>
    </row>
    <row r="3" spans="2:9" ht="19.5" customHeight="1" x14ac:dyDescent="0.25">
      <c r="B3" s="11"/>
      <c r="C3" s="12">
        <f t="array" ref="C3:I3">GiorniESettimane+DATE(AnnoCalendario,11,1)-WEEKDAY(DATE(AnnoCalendario,11,1),(InizioSettimana="LUN")+1)+1</f>
        <v>45957</v>
      </c>
      <c r="D3" s="12">
        <v>45958</v>
      </c>
      <c r="E3" s="12">
        <v>45959</v>
      </c>
      <c r="F3" s="12">
        <v>45960</v>
      </c>
      <c r="G3" s="12">
        <v>45961</v>
      </c>
      <c r="H3" s="12">
        <v>45962</v>
      </c>
      <c r="I3" s="12">
        <v>45963</v>
      </c>
    </row>
    <row r="4" spans="2:9" ht="75" customHeight="1" x14ac:dyDescent="0.25">
      <c r="C4" s="5"/>
      <c r="D4" s="5"/>
      <c r="E4" s="5"/>
      <c r="F4" s="15"/>
      <c r="G4" s="29"/>
      <c r="H4" s="5"/>
      <c r="I4" s="5"/>
    </row>
    <row r="5" spans="2:9" ht="19.5" customHeight="1" x14ac:dyDescent="0.25">
      <c r="C5" s="12">
        <f t="array" ref="C5:I5">GiorniESettimane+DATE(AnnoCalendario,11,1)-WEEKDAY(DATE(AnnoCalendario,11,1),(InizioSettimana="LUN")+1)+8</f>
        <v>45964</v>
      </c>
      <c r="D5" s="12">
        <v>45965</v>
      </c>
      <c r="E5" s="12">
        <v>45966</v>
      </c>
      <c r="F5" s="12">
        <v>45967</v>
      </c>
      <c r="G5" s="12">
        <v>45968</v>
      </c>
      <c r="H5" s="12">
        <v>45969</v>
      </c>
      <c r="I5" s="12">
        <v>45970</v>
      </c>
    </row>
    <row r="6" spans="2:9" ht="75" customHeight="1" x14ac:dyDescent="0.25">
      <c r="C6" s="22" t="s">
        <v>179</v>
      </c>
      <c r="D6" s="25"/>
      <c r="E6" s="25"/>
      <c r="F6" s="26"/>
      <c r="G6" s="6" t="s">
        <v>180</v>
      </c>
      <c r="H6" s="5"/>
      <c r="I6" s="5"/>
    </row>
    <row r="7" spans="2:9" ht="19.5" customHeight="1" x14ac:dyDescent="0.25">
      <c r="C7" s="12">
        <f t="array" ref="C7:I7">GiorniESettimane+DATE(AnnoCalendario,11,1)-WEEKDAY(DATE(AnnoCalendario,11,1),(InizioSettimana="LUN")+1)+15</f>
        <v>45971</v>
      </c>
      <c r="D7" s="12">
        <v>45972</v>
      </c>
      <c r="E7" s="12">
        <v>45973</v>
      </c>
      <c r="F7" s="12">
        <v>45974</v>
      </c>
      <c r="G7" s="12">
        <v>45975</v>
      </c>
      <c r="H7" s="12">
        <v>45976</v>
      </c>
      <c r="I7" s="12">
        <v>45977</v>
      </c>
    </row>
    <row r="8" spans="2:9" ht="75" customHeight="1" x14ac:dyDescent="0.25">
      <c r="C8" s="6" t="s">
        <v>181</v>
      </c>
      <c r="D8" s="6" t="s">
        <v>182</v>
      </c>
      <c r="E8" s="5" t="s">
        <v>183</v>
      </c>
      <c r="F8" s="6" t="s">
        <v>184</v>
      </c>
      <c r="G8" s="6" t="s">
        <v>185</v>
      </c>
      <c r="H8" s="5"/>
      <c r="I8" s="5"/>
    </row>
    <row r="9" spans="2:9" ht="19.5" customHeight="1" x14ac:dyDescent="0.25">
      <c r="C9" s="12">
        <f t="array" ref="C9:I9">GiorniESettimane+DATE(AnnoCalendario,11,1)-WEEKDAY(DATE(AnnoCalendario,11,1),(InizioSettimana="LUN")+1)+22</f>
        <v>45978</v>
      </c>
      <c r="D9" s="12">
        <v>45979</v>
      </c>
      <c r="E9" s="12">
        <v>45980</v>
      </c>
      <c r="F9" s="12">
        <v>45981</v>
      </c>
      <c r="G9" s="12">
        <v>45982</v>
      </c>
      <c r="H9" s="12">
        <v>45983</v>
      </c>
      <c r="I9" s="12">
        <v>45984</v>
      </c>
    </row>
    <row r="10" spans="2:9" ht="75" customHeight="1" x14ac:dyDescent="0.25">
      <c r="C10" s="6" t="s">
        <v>186</v>
      </c>
      <c r="D10" s="6" t="s">
        <v>187</v>
      </c>
      <c r="E10" s="5" t="s">
        <v>188</v>
      </c>
      <c r="F10" s="6" t="s">
        <v>189</v>
      </c>
      <c r="G10" s="6" t="s">
        <v>190</v>
      </c>
      <c r="H10" s="5"/>
      <c r="I10" s="5"/>
    </row>
    <row r="11" spans="2:9" ht="19.5" customHeight="1" x14ac:dyDescent="0.25">
      <c r="C11" s="12">
        <f t="array" ref="C11:I11">GiorniESettimane+DATE(AnnoCalendario,11,1)-WEEKDAY(DATE(AnnoCalendario,11,1),(InizioSettimana="LUN")+1)+29</f>
        <v>45985</v>
      </c>
      <c r="D11" s="12">
        <v>45986</v>
      </c>
      <c r="E11" s="12">
        <v>45987</v>
      </c>
      <c r="F11" s="12">
        <v>45988</v>
      </c>
      <c r="G11" s="12">
        <v>45989</v>
      </c>
      <c r="H11" s="12">
        <v>45990</v>
      </c>
      <c r="I11" s="12">
        <v>45991</v>
      </c>
    </row>
    <row r="12" spans="2:9" ht="75" customHeight="1" x14ac:dyDescent="0.25">
      <c r="C12" s="6" t="s">
        <v>191</v>
      </c>
      <c r="D12" s="6" t="s">
        <v>192</v>
      </c>
      <c r="E12" s="5" t="s">
        <v>193</v>
      </c>
      <c r="F12" s="6" t="s">
        <v>194</v>
      </c>
      <c r="G12" s="6" t="s">
        <v>195</v>
      </c>
      <c r="H12" s="5"/>
      <c r="I12" s="5"/>
    </row>
    <row r="13" spans="2:9" ht="19.5" customHeight="1" x14ac:dyDescent="0.25">
      <c r="C13" s="12">
        <f t="array" ref="C13:D13">GiorniESettimane+DATE(AnnoCalendario,11,1)-WEEKDAY(DATE(AnnoCalendario,11,1),(InizioSettimana="LUN")+1)+36</f>
        <v>45992</v>
      </c>
      <c r="D13" s="12">
        <v>45993</v>
      </c>
      <c r="E13" s="19" t="s">
        <v>0</v>
      </c>
      <c r="F13" s="20"/>
      <c r="G13" s="20"/>
      <c r="H13" s="20"/>
      <c r="I13" s="20"/>
    </row>
    <row r="14" spans="2:9" ht="75" customHeight="1" x14ac:dyDescent="0.25">
      <c r="C14" s="6"/>
      <c r="D14" s="6"/>
      <c r="E14" s="19"/>
      <c r="F14" s="20"/>
      <c r="G14" s="20"/>
      <c r="H14" s="20"/>
      <c r="I14" s="20"/>
    </row>
    <row r="15" spans="2:9" ht="16.5" customHeight="1" x14ac:dyDescent="0.25"/>
    <row r="16" spans="2:9" ht="16.5" customHeight="1" x14ac:dyDescent="0.25"/>
    <row r="17" ht="16.5" customHeight="1" x14ac:dyDescent="0.25"/>
  </sheetData>
  <mergeCells count="3">
    <mergeCell ref="E13:E14"/>
    <mergeCell ref="F13:I14"/>
    <mergeCell ref="C6:F6"/>
  </mergeCells>
  <conditionalFormatting sqref="C3:C5 C13:C14 C11 C9 C7">
    <cfRule type="expression" dxfId="24" priority="7">
      <formula>C$2="DOM"</formula>
    </cfRule>
  </conditionalFormatting>
  <conditionalFormatting sqref="C3:H3 C4:F4">
    <cfRule type="expression" dxfId="23" priority="8">
      <formula>DAY(C3)&gt;8</formula>
    </cfRule>
  </conditionalFormatting>
  <conditionalFormatting sqref="C11:I11 C13:D13">
    <cfRule type="expression" dxfId="22" priority="9">
      <formula>AND(DAY(C11)&gt;=1,DAY(C11)&lt;=15)</formula>
    </cfRule>
  </conditionalFormatting>
  <conditionalFormatting sqref="H3:I12">
    <cfRule type="expression" dxfId="21" priority="6">
      <formula>H$2="SAB"</formula>
    </cfRule>
  </conditionalFormatting>
  <conditionalFormatting sqref="I3:I12">
    <cfRule type="expression" dxfId="20" priority="5">
      <formula>$I$2="DOM"</formula>
    </cfRule>
  </conditionalFormatting>
  <conditionalFormatting sqref="E12">
    <cfRule type="expression" dxfId="19" priority="4">
      <formula>E$2="SAB"</formula>
    </cfRule>
  </conditionalFormatting>
  <conditionalFormatting sqref="E10">
    <cfRule type="expression" dxfId="18" priority="3">
      <formula>E$2="SAB"</formula>
    </cfRule>
  </conditionalFormatting>
  <conditionalFormatting sqref="E8">
    <cfRule type="expression" dxfId="17" priority="2">
      <formula>E$2="SAB"</formula>
    </cfRule>
  </conditionalFormatting>
  <conditionalFormatting sqref="H4">
    <cfRule type="expression" dxfId="0" priority="1">
      <formula>$I$2="DOM"</formula>
    </cfRule>
  </conditionalFormatting>
  <dataValidations count="8">
    <dataValidation allowBlank="1" showInputMessage="1" showErrorMessage="1" prompt="I giorni di calendario in questa riga e nelle righe 5, 7, 9, 11 e 13 vengono aggiornati automaticamente. Se questa cella non contiene il numero 1, si tratta di un giorno del mese precedente. Immettere le note del mese nella cella F13" sqref="C3" xr:uid="{00000000-0002-0000-0A00-000000000000}"/>
    <dataValidation allowBlank="1" showInputMessage="1" showErrorMessage="1" prompt="Immettere le note giornaliere in base al giorno del calendario riportato sopra nelle celle in questa riga e nelle righe 6, 8, 10, 12 e 14, nelle colonne da C a I" sqref="C4" xr:uid="{00000000-0002-0000-0A00-000001000000}"/>
    <dataValidation allowBlank="1" showInputMessage="1" showErrorMessage="1" prompt="Il mese del foglio di lavoro si trova in questa cella. Il calendario inizia a destra e contiene date del mese precedente, corrente e successivo. L'anno si trova nella cella sottostante. Le note mensili possono essere immesse nella cella F13" sqref="B2" xr:uid="{00000000-0002-0000-0A00-000002000000}"/>
    <dataValidation allowBlank="1" showInputMessage="1" showErrorMessage="1" prompt="L'anno in questa cella viene aggiornato automaticamente in base all'anno immesso nel foglio di lavoro Gennaio. Il mese per questo foglio di lavoro si trova nella cella sottostante" sqref="B1" xr:uid="{00000000-0002-0000-0A00-000003000000}"/>
    <dataValidation allowBlank="1" showInputMessage="1" showErrorMessage="1" prompt="Immettere le note nella cella a destra" sqref="E13:E14" xr:uid="{00000000-0002-0000-0A00-000004000000}"/>
    <dataValidation allowBlank="1" showInputMessage="1" showErrorMessage="1" prompt="Immettere le note in questa cella" sqref="F13:I14" xr:uid="{00000000-0002-0000-0A00-000005000000}"/>
    <dataValidation allowBlank="1" showInputMessage="1" showErrorMessage="1" prompt="Questa riga contiene i nomi dei giorni della settimana per il calendario. Questa cella contiene il giorno iniziale della settimana. Per cambiare il giorno iniziale, selezionare un altro giorno della settimana nella cella L3 del foglio di lavoro Gennaio" sqref="C2" xr:uid="{00000000-0002-0000-0A00-000006000000}"/>
    <dataValidation allowBlank="1" showInputMessage="1" showErrorMessage="1" prompt="Calendario del mese di novembre" sqref="A1" xr:uid="{00000000-0002-0000-0A00-000007000000}"/>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pageSetUpPr autoPageBreaks="0" fitToPage="1"/>
  </sheetPr>
  <dimension ref="B1:I17"/>
  <sheetViews>
    <sheetView showGridLines="0" tabSelected="1" zoomScaleNormal="100" workbookViewId="0">
      <selection activeCell="C4" sqref="C4:D4"/>
    </sheetView>
  </sheetViews>
  <sheetFormatPr defaultColWidth="9.796875" defaultRowHeight="13.8" x14ac:dyDescent="0.25"/>
  <cols>
    <col min="1" max="1" width="2.69921875" customWidth="1"/>
    <col min="2" max="2" width="21.69921875" customWidth="1"/>
    <col min="3" max="9" width="18.296875" customWidth="1"/>
    <col min="10" max="10" width="2.69921875" customWidth="1"/>
    <col min="11" max="11" width="8.69921875" customWidth="1"/>
  </cols>
  <sheetData>
    <row r="1" spans="2:9" ht="19.95" customHeight="1" x14ac:dyDescent="0.25">
      <c r="B1" s="9">
        <f>AnnoCalendario</f>
        <v>2025</v>
      </c>
    </row>
    <row r="2" spans="2:9" ht="30" customHeight="1" x14ac:dyDescent="0.25">
      <c r="B2" s="10" t="str">
        <f>UPPER(TEXT(C5,"mmmm"))</f>
        <v>DICEMBRE</v>
      </c>
      <c r="C2" s="4" t="str">
        <f>UPPER(TEXT(InizioSettimana,"ggg"))</f>
        <v>LUN</v>
      </c>
      <c r="D2" s="4" t="str">
        <f t="shared" ref="D2:I2" si="0">UPPER(TEXT(D3,"ggg"))</f>
        <v>MAR</v>
      </c>
      <c r="E2" s="4" t="str">
        <f t="shared" si="0"/>
        <v>MER</v>
      </c>
      <c r="F2" s="4" t="str">
        <f t="shared" si="0"/>
        <v>GIO</v>
      </c>
      <c r="G2" s="4" t="str">
        <f t="shared" si="0"/>
        <v>VEN</v>
      </c>
      <c r="H2" s="4" t="str">
        <f t="shared" si="0"/>
        <v>SAB</v>
      </c>
      <c r="I2" s="4" t="str">
        <f t="shared" si="0"/>
        <v>DOM</v>
      </c>
    </row>
    <row r="3" spans="2:9" ht="19.5" customHeight="1" x14ac:dyDescent="0.25">
      <c r="B3" s="11"/>
      <c r="C3" s="12">
        <f t="array" ref="C3:I3">GiorniESettimane+DATE(AnnoCalendario,12,1)-WEEKDAY(DATE(AnnoCalendario,12,1),(InizioSettimana="LUN")+1)+1</f>
        <v>45992</v>
      </c>
      <c r="D3" s="12">
        <v>45993</v>
      </c>
      <c r="E3" s="12">
        <v>45994</v>
      </c>
      <c r="F3" s="12">
        <v>45995</v>
      </c>
      <c r="G3" s="12">
        <v>45996</v>
      </c>
      <c r="H3" s="12">
        <v>45997</v>
      </c>
      <c r="I3" s="12">
        <v>45998</v>
      </c>
    </row>
    <row r="4" spans="2:9" ht="75" customHeight="1" x14ac:dyDescent="0.25">
      <c r="C4" s="6" t="s">
        <v>196</v>
      </c>
      <c r="D4" s="6" t="s">
        <v>197</v>
      </c>
      <c r="E4" s="5" t="s">
        <v>198</v>
      </c>
      <c r="F4" s="6" t="s">
        <v>199</v>
      </c>
      <c r="G4" s="6" t="s">
        <v>200</v>
      </c>
      <c r="H4" s="5"/>
      <c r="I4" s="5"/>
    </row>
    <row r="5" spans="2:9" ht="19.5" customHeight="1" x14ac:dyDescent="0.25">
      <c r="C5" s="12">
        <f t="array" ref="C5:I5">GiorniESettimane+DATE(AnnoCalendario,12,1)-WEEKDAY(DATE(AnnoCalendario,12,1),(InizioSettimana="LUN")+1)+8</f>
        <v>45999</v>
      </c>
      <c r="D5" s="12">
        <v>46000</v>
      </c>
      <c r="E5" s="12">
        <v>46001</v>
      </c>
      <c r="F5" s="12">
        <v>46002</v>
      </c>
      <c r="G5" s="12">
        <v>46003</v>
      </c>
      <c r="H5" s="12">
        <v>46004</v>
      </c>
      <c r="I5" s="12">
        <v>46005</v>
      </c>
    </row>
    <row r="6" spans="2:9" ht="75" customHeight="1" x14ac:dyDescent="0.25">
      <c r="C6" s="6" t="s">
        <v>201</v>
      </c>
      <c r="D6" s="6" t="s">
        <v>202</v>
      </c>
      <c r="E6" s="5" t="s">
        <v>203</v>
      </c>
      <c r="F6" s="6" t="s">
        <v>204</v>
      </c>
      <c r="G6" s="6" t="s">
        <v>205</v>
      </c>
      <c r="H6" s="5"/>
      <c r="I6" s="5"/>
    </row>
    <row r="7" spans="2:9" ht="19.5" customHeight="1" x14ac:dyDescent="0.25">
      <c r="C7" s="12">
        <f t="array" ref="C7:I7">GiorniESettimane+DATE(AnnoCalendario,12,1)-WEEKDAY(DATE(AnnoCalendario,12,1),(InizioSettimana="LUN")+1)+15</f>
        <v>46006</v>
      </c>
      <c r="D7" s="12">
        <v>46007</v>
      </c>
      <c r="E7" s="12">
        <v>46008</v>
      </c>
      <c r="F7" s="12">
        <v>46009</v>
      </c>
      <c r="G7" s="12">
        <v>46010</v>
      </c>
      <c r="H7" s="12">
        <v>46011</v>
      </c>
      <c r="I7" s="12">
        <v>46012</v>
      </c>
    </row>
    <row r="8" spans="2:9" ht="75" customHeight="1" x14ac:dyDescent="0.25">
      <c r="C8" s="6" t="s">
        <v>206</v>
      </c>
      <c r="D8" s="6" t="s">
        <v>207</v>
      </c>
      <c r="E8" s="5" t="s">
        <v>211</v>
      </c>
      <c r="F8" s="6" t="s">
        <v>212</v>
      </c>
      <c r="G8" s="6" t="s">
        <v>213</v>
      </c>
      <c r="H8" s="5"/>
      <c r="I8" s="5"/>
    </row>
    <row r="9" spans="2:9" ht="19.5" customHeight="1" x14ac:dyDescent="0.25">
      <c r="C9" s="12">
        <f t="array" ref="C9:I9">GiorniESettimane+DATE(AnnoCalendario,12,1)-WEEKDAY(DATE(AnnoCalendario,12,1),(InizioSettimana="LUN")+1)+22</f>
        <v>46013</v>
      </c>
      <c r="D9" s="12">
        <v>46014</v>
      </c>
      <c r="E9" s="12">
        <v>46015</v>
      </c>
      <c r="F9" s="12">
        <v>46016</v>
      </c>
      <c r="G9" s="12">
        <v>46017</v>
      </c>
      <c r="H9" s="12">
        <v>46018</v>
      </c>
      <c r="I9" s="12">
        <v>46019</v>
      </c>
    </row>
    <row r="10" spans="2:9" ht="75" customHeight="1" x14ac:dyDescent="0.25">
      <c r="C10" s="6" t="s">
        <v>208</v>
      </c>
      <c r="D10" s="6" t="s">
        <v>209</v>
      </c>
      <c r="E10" s="5" t="s">
        <v>210</v>
      </c>
      <c r="F10" s="6" t="s">
        <v>214</v>
      </c>
      <c r="G10" s="6" t="s">
        <v>215</v>
      </c>
      <c r="H10" s="5"/>
      <c r="I10" s="5"/>
    </row>
    <row r="11" spans="2:9" ht="19.5" customHeight="1" x14ac:dyDescent="0.25">
      <c r="C11" s="12">
        <f t="array" ref="C11:I11">GiorniESettimane+DATE(AnnoCalendario,12,1)-WEEKDAY(DATE(AnnoCalendario,12,1),(InizioSettimana="LUN")+1)+29</f>
        <v>46020</v>
      </c>
      <c r="D11" s="12">
        <v>46021</v>
      </c>
      <c r="E11" s="12">
        <v>46022</v>
      </c>
      <c r="F11" s="12">
        <v>46023</v>
      </c>
      <c r="G11" s="12">
        <v>46024</v>
      </c>
      <c r="H11" s="12">
        <v>46025</v>
      </c>
      <c r="I11" s="12">
        <v>46026</v>
      </c>
    </row>
    <row r="12" spans="2:9" ht="75" customHeight="1" x14ac:dyDescent="0.25">
      <c r="C12" s="6" t="s">
        <v>216</v>
      </c>
      <c r="D12" s="6" t="s">
        <v>217</v>
      </c>
      <c r="E12" s="5" t="s">
        <v>218</v>
      </c>
      <c r="F12" s="6"/>
      <c r="G12" s="6"/>
      <c r="H12" s="5"/>
      <c r="I12" s="5"/>
    </row>
    <row r="13" spans="2:9" ht="19.5" customHeight="1" x14ac:dyDescent="0.25">
      <c r="C13" s="12">
        <f t="array" ref="C13:D13">GiorniESettimane+DATE(AnnoCalendario,12,1)-WEEKDAY(DATE(AnnoCalendario,12,1),(InizioSettimana="LUN")+1)+36</f>
        <v>46027</v>
      </c>
      <c r="D13" s="12">
        <v>46028</v>
      </c>
      <c r="E13" s="19" t="s">
        <v>0</v>
      </c>
      <c r="F13" s="20"/>
      <c r="G13" s="20"/>
      <c r="H13" s="20"/>
      <c r="I13" s="20"/>
    </row>
    <row r="14" spans="2:9" ht="75" customHeight="1" x14ac:dyDescent="0.25">
      <c r="C14" s="6"/>
      <c r="D14" s="6"/>
      <c r="E14" s="19"/>
      <c r="F14" s="20"/>
      <c r="G14" s="20"/>
      <c r="H14" s="20"/>
      <c r="I14" s="20"/>
    </row>
    <row r="15" spans="2:9" ht="16.5" customHeight="1" x14ac:dyDescent="0.25"/>
    <row r="16" spans="2:9" ht="16.5" customHeight="1" x14ac:dyDescent="0.25"/>
    <row r="17" ht="16.5" customHeight="1" x14ac:dyDescent="0.25"/>
  </sheetData>
  <mergeCells count="2">
    <mergeCell ref="E13:E14"/>
    <mergeCell ref="F13:I14"/>
  </mergeCells>
  <conditionalFormatting sqref="C3 C7 C9 C11 C13:C14 C5">
    <cfRule type="expression" dxfId="16" priority="14">
      <formula>C$2="DOM"</formula>
    </cfRule>
  </conditionalFormatting>
  <conditionalFormatting sqref="C3:H3 H4">
    <cfRule type="expression" dxfId="15" priority="15">
      <formula>DAY(C3)&gt;8</formula>
    </cfRule>
  </conditionalFormatting>
  <conditionalFormatting sqref="C11:I11 C13:D13">
    <cfRule type="expression" dxfId="14" priority="16">
      <formula>AND(DAY(C11)&gt;=1,DAY(C11)&lt;=15)</formula>
    </cfRule>
  </conditionalFormatting>
  <conditionalFormatting sqref="H3:I12">
    <cfRule type="expression" dxfId="13" priority="13">
      <formula>H$2="SAB"</formula>
    </cfRule>
  </conditionalFormatting>
  <conditionalFormatting sqref="I3:I12">
    <cfRule type="expression" dxfId="12" priority="12">
      <formula>$I$2="DOM"</formula>
    </cfRule>
  </conditionalFormatting>
  <conditionalFormatting sqref="E12">
    <cfRule type="expression" dxfId="7" priority="7">
      <formula>E$2="SAB"</formula>
    </cfRule>
  </conditionalFormatting>
  <conditionalFormatting sqref="E10">
    <cfRule type="expression" dxfId="6" priority="6">
      <formula>E$2="SAB"</formula>
    </cfRule>
  </conditionalFormatting>
  <conditionalFormatting sqref="E8">
    <cfRule type="expression" dxfId="5" priority="5">
      <formula>E$2="SAB"</formula>
    </cfRule>
  </conditionalFormatting>
  <conditionalFormatting sqref="E6">
    <cfRule type="expression" dxfId="4" priority="4">
      <formula>E$2="SAB"</formula>
    </cfRule>
  </conditionalFormatting>
  <conditionalFormatting sqref="E4">
    <cfRule type="expression" dxfId="3" priority="2">
      <formula>E$2="DOM"</formula>
    </cfRule>
  </conditionalFormatting>
  <conditionalFormatting sqref="E4">
    <cfRule type="expression" dxfId="2" priority="3">
      <formula>DAY(E4)&gt;8</formula>
    </cfRule>
  </conditionalFormatting>
  <conditionalFormatting sqref="E4">
    <cfRule type="expression" dxfId="1" priority="1">
      <formula>E$2="SAB"</formula>
    </cfRule>
  </conditionalFormatting>
  <dataValidations count="7">
    <dataValidation allowBlank="1" showInputMessage="1" showErrorMessage="1" prompt="I giorni di calendario in questa riga e nelle righe 5, 7, 9, 11 e 13 vengono aggiornati automaticamente. Se questa cella non contiene il numero 1, si tratta di un giorno del mese precedente. Immettere le note del mese nella cella F13" sqref="C3" xr:uid="{00000000-0002-0000-0B00-000000000000}"/>
    <dataValidation allowBlank="1" showInputMessage="1" showErrorMessage="1" prompt="Calendario del mese di dicembre" sqref="A1" xr:uid="{00000000-0002-0000-0B00-000001000000}"/>
    <dataValidation allowBlank="1" showInputMessage="1" showErrorMessage="1" prompt="Questa riga contiene i nomi dei giorni della settimana per il calendario. Questa cella contiene il giorno iniziale della settimana. Per cambiare il giorno iniziale, selezionare un altro giorno della settimana nella cella L3 del foglio di lavoro Gennaio" sqref="C2" xr:uid="{00000000-0002-0000-0B00-000002000000}"/>
    <dataValidation allowBlank="1" showInputMessage="1" showErrorMessage="1" prompt="Immettere le note in questa cella" sqref="F13:I14" xr:uid="{00000000-0002-0000-0B00-000003000000}"/>
    <dataValidation allowBlank="1" showInputMessage="1" showErrorMessage="1" prompt="Immettere le note nella cella a destra" sqref="E13:E14" xr:uid="{00000000-0002-0000-0B00-000004000000}"/>
    <dataValidation allowBlank="1" showInputMessage="1" showErrorMessage="1" prompt="L'anno in questa cella viene aggiornato automaticamente in base all'anno immesso nel foglio di lavoro Gennaio. Il mese per questo foglio di lavoro si trova nella cella sottostante" sqref="B1" xr:uid="{00000000-0002-0000-0B00-000005000000}"/>
    <dataValidation allowBlank="1" showInputMessage="1" showErrorMessage="1" prompt="Il mese del foglio di lavoro si trova in questa cella. Il calendario inizia a destra e contiene date del mese precedente, corrente e successivo. L'anno si trova nella cella sottostante. Le note mensili possono essere immesse nella cella F13" sqref="B2" xr:uid="{00000000-0002-0000-0B00-000006000000}"/>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ACCD-C229-4D5C-9656-609DC55CD9B9}">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F36A5B48-BE91-4AAA-AE27-1E7AA7904022}">
  <ds:schemaRefs>
    <ds:schemaRef ds:uri="http://schemas.microsoft.com/sharepoint/v3/contenttype/forms"/>
  </ds:schemaRefs>
</ds:datastoreItem>
</file>

<file path=customXml/itemProps3.xml><?xml version="1.0" encoding="utf-8"?>
<ds:datastoreItem xmlns:ds="http://schemas.openxmlformats.org/officeDocument/2006/customXml" ds:itemID="{D0FF8DD0-4C34-47ED-8A23-96D297F74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TM02930059</Templat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40</vt:i4>
      </vt:variant>
    </vt:vector>
  </HeadingPairs>
  <TitlesOfParts>
    <vt:vector size="52" baseType="lpstr">
      <vt:lpstr>Gennaio</vt:lpstr>
      <vt:lpstr>Febbraio</vt:lpstr>
      <vt:lpstr>Marzo</vt:lpstr>
      <vt:lpstr>Aprile</vt:lpstr>
      <vt:lpstr>Maggio</vt:lpstr>
      <vt:lpstr>Giu</vt:lpstr>
      <vt:lpstr>Luglio</vt:lpstr>
      <vt:lpstr>Agosto</vt:lpstr>
      <vt:lpstr>Settembre</vt:lpstr>
      <vt:lpstr>Ottobre</vt:lpstr>
      <vt:lpstr>Novembre</vt:lpstr>
      <vt:lpstr>Dicembre</vt:lpstr>
      <vt:lpstr>AnnoCalendario</vt:lpstr>
      <vt:lpstr>Gennaio!Area_stampa</vt:lpstr>
      <vt:lpstr>AreaTitoloColonna1..I12.1</vt:lpstr>
      <vt:lpstr>Ottobre!AreaTitoloColonna1..I12.10</vt:lpstr>
      <vt:lpstr>Novembre!AreaTitoloColonna1..I12.11</vt:lpstr>
      <vt:lpstr>Dicembre!AreaTitoloColonna1..I12.12</vt:lpstr>
      <vt:lpstr>Febbraio!AreaTitoloColonna1..I12.2</vt:lpstr>
      <vt:lpstr>Marzo!AreaTitoloColonna1..I12.3</vt:lpstr>
      <vt:lpstr>Aprile!AreaTitoloColonna1..I12.4</vt:lpstr>
      <vt:lpstr>Maggio!AreaTitoloColonna1..I12.5</vt:lpstr>
      <vt:lpstr>Giu!AreaTitoloColonna1..I12.6</vt:lpstr>
      <vt:lpstr>Luglio!AreaTitoloColonna1..I12.7</vt:lpstr>
      <vt:lpstr>Agosto!AreaTitoloColonna1..I12.8</vt:lpstr>
      <vt:lpstr>Settembre!AreaTitoloColonna1..I12.9</vt:lpstr>
      <vt:lpstr>AreaTitoloColonna2..D14.1</vt:lpstr>
      <vt:lpstr>Ottobre!AreaTitoloColonna2..D14.10</vt:lpstr>
      <vt:lpstr>Novembre!AreaTitoloColonna2..D14.11</vt:lpstr>
      <vt:lpstr>Dicembre!AreaTitoloColonna2..D14.12</vt:lpstr>
      <vt:lpstr>Febbraio!AreaTitoloColonna2..D14.2</vt:lpstr>
      <vt:lpstr>Marzo!AreaTitoloColonna2..D14.3</vt:lpstr>
      <vt:lpstr>Aprile!AreaTitoloColonna2..D14.4</vt:lpstr>
      <vt:lpstr>Maggio!AreaTitoloColonna2..D14.5</vt:lpstr>
      <vt:lpstr>Giu!AreaTitoloColonna2..D14.6</vt:lpstr>
      <vt:lpstr>Luglio!AreaTitoloColonna2..D14.7</vt:lpstr>
      <vt:lpstr>Agosto!AreaTitoloColonna2..D14.8</vt:lpstr>
      <vt:lpstr>Settembre!AreaTitoloColonna2..D14.9</vt:lpstr>
      <vt:lpstr>Ottobre!AreaTitoloRiga1..F13.10</vt:lpstr>
      <vt:lpstr>Novembre!AreaTitoloRiga1..F13.11</vt:lpstr>
      <vt:lpstr>Dicembre!AreaTitoloRiga1..F13.12</vt:lpstr>
      <vt:lpstr>Febbraio!AreaTitoloRiga1..F13.2</vt:lpstr>
      <vt:lpstr>Marzo!AreaTitoloRiga1..F13.3</vt:lpstr>
      <vt:lpstr>Aprile!AreaTitoloRiga1..F13.4</vt:lpstr>
      <vt:lpstr>Maggio!AreaTitoloRiga1..F13.5</vt:lpstr>
      <vt:lpstr>Giu!AreaTitoloRiga1..F13.6</vt:lpstr>
      <vt:lpstr>Luglio!AreaTitoloRiga1..F13.7</vt:lpstr>
      <vt:lpstr>Agosto!AreaTitoloRiga1..F13.8</vt:lpstr>
      <vt:lpstr>Settembre!AreaTitoloRiga1..F13.9</vt:lpstr>
      <vt:lpstr>AreaTitoloRiga1..L3.1</vt:lpstr>
      <vt:lpstr>Gennaio!AreaTitoloRiga2..F13.1</vt:lpstr>
      <vt:lpstr>InizioSettimana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2019-06-15T06:58:50Z</dcterms:created>
  <dcterms:modified xsi:type="dcterms:W3CDTF">2024-12-18T18:07:55Z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